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6.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7.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8.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9.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0.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amboll.sharepoint.com/sites/DenverWEPAOI2023/Shared Documents/General/Results/7Sep2023/PSC/"/>
    </mc:Choice>
  </mc:AlternateContent>
  <xr:revisionPtr revIDLastSave="255" documentId="13_ncr:1_{AA32353A-F0B6-480E-9EB0-045F09962D4D}" xr6:coauthVersionLast="47" xr6:coauthVersionMax="47" xr10:uidLastSave="{DD675693-5BCC-4128-AC3D-4293DD1E8A9C}"/>
  <bookViews>
    <workbookView xWindow="30612" yWindow="-108" windowWidth="30936" windowHeight="16896" activeTab="2" xr2:uid="{00000000-000D-0000-FFFF-FFFF00000000}"/>
  </bookViews>
  <sheets>
    <sheet name="README" sheetId="15" r:id="rId1"/>
    <sheet name="PieChart" sheetId="14" r:id="rId2"/>
    <sheet name="PieChart - Smoke Flag" sheetId="2" r:id="rId3"/>
    <sheet name="bySite" sheetId="11" r:id="rId4"/>
    <sheet name="byThreshold" sheetId="13" r:id="rId5"/>
    <sheet name="byYear" sheetId="7" state="hidden" r:id="rId6"/>
    <sheet name="bySite_old" sheetId="5" state="hidden" r:id="rId7"/>
    <sheet name="Sheet1 (2)" sheetId="3" state="hidden" r:id="rId8"/>
    <sheet name="2026_NOX_emis_4km_bySector_all_" sheetId="12" state="hidden" r:id="rId9"/>
    <sheet name="days" sheetId="9" state="hidden" r:id="rId10"/>
  </sheets>
  <externalReferences>
    <externalReference r:id="rId11"/>
  </externalReferences>
  <definedNames>
    <definedName name="_xlnm._FilterDatabase" localSheetId="8" hidden="1">'2026_NOX_emis_4km_bySector_all_'!$A$1:$K$606</definedName>
    <definedName name="SdCt4a23b504e67c4f439f79286e78281257_0" comment="sc㞂⃲ˡ⁜ꁢҰᎁ鰠┃_xd81d_횠ࡀ䌁谆뀜_xd92c_հເጁ蒰ۋ旱iŌӵ舀꬚붊㗠쐀开㐡괎ザ퉠䙆㹺禢䣄䐤誵㢕∀䚭竀٭甯㴄녂쀖쮅鶓赏遆ὐ펛쎚”垑ʀ˕䐀ł_x0001_耟䀕萁䀅往ǅ툠᥍鄚䅄컑_xd9d6_᭗䙏䤍Ș⚟캋颜誖醘⎋鰨䑌䉐_xda4f_䀐喙⺟힅䮀Ƀ鄀௙䈚졀ٗ闚Ρ乪垿ꮀቂថⵈ犚麙趂氠婴丢≈ᛗ㢑锊朲妎橆붉쥗犱㰝㴩䊭㘄オ밒㊔ᢤ䉡灛⒪䈁錪둴뱫꤃⛿䢆夈蟱ᆐ艎ꇋ考鈣겄昃〨葑ŕ'_x000e_鬠ꜚ蕀午辀쑥鄬嘔㖆핊ǚ爎⩘䠀ม눳奲ᔾ൥怸ᤘ撚婞⢱塬鄦ㆷ垠ˈ蠁验老餕vኖ᪓ɎꙀ床扥㘋뎱ᵱ踝ࠎ_xd811_ⴘ㈵Ⴃ㟭ະ퀼㦤裱礋က遇ꊡ끙焭擲蔒륒ꌭꯔ䃭쑍㶧ꉠ鄡横金菈惝㐠_x0013_⧵　✿힀⌀ක" localSheetId="0">README!$A$5:$H$9</definedName>
    <definedName name="SdCt4a23b504e67c4f439f79286e78281257_1" comment="sc匲҂蒧蓕Ť緟佼脶閭搗胙輏_xdb27_ﶯ௎쐋ϸ䠲┽쀏뵯ߙ㚔㤮䞐血碅☤就_xda20_Й楋更ഴ老ᇤ㹡_xdef4_Ϡ蓆ྼ罓캈挧᎒犡蝏쀀뼩㾌洄評퉍荰쀻–剆∅π飄ْጀ㬥卸稜䕕팮஧䆰㰋䖤ᑛ➣惺ᣍꎥ葬団珺ᷓ죨耀" localSheetId="0">README!$A$5:$H$9</definedName>
    <definedName name="SdCt9739076c36804f2db955d24955eaf8c6_0" comment="sc㞂⃲ˡ⁜ꁢҰᎁ鰠┃_xd81d_횠ࡀ䌁谆뀜_xd92c_հເጁ蒰ۋ旱iŌӵ舀꬚붊㗠쐀开㐡괎ザ퉠䙆㹺禢䣄䐤誵㢕∀䚭竀٭甯㴄녂쀖쮅鶓赏遆ὐ펛쎚”垑ʀ˕䐀ł_x0001_耟䀕萁䀅往ǅ툠᥍鄚䅄컑_xd9d6_᭗䙏䤍Ș⚟캋颜誖醘⎋鰨䑌䉐_xda4f_䀐喙⺟힅䮀Ƀ鄀௙䈚졀ٗ闚Ρ乪垿ꮀቂថⵈ犚麙趂氠婴丢≈ᛗ㢑锊朲妎橆붉쥗犱㰝㴩䊭㘄オ밒㊔ᢤ䉡灛⒪䈁錪둴뱫꤃⛿䢆夈蟱ᆐ艎ꇋ考鈣겄昃〨葑ŕ'_x000e_鬠ꜚ蕀午辀쑥鄬嘔㖆핊ǚ爎⩘䠀ม눳奲ᔾ൥怸ᤘ撚婞⢱塬鄦ㆷ垠ˈ蠁验老餕vኖ᪓ɎꙀ床扥㘋뎱ᵱ踝ࠎ_xd811_ⴘ㈵Ⴃ㟭ະ퀼㦤裱礋က遇ꊡ끙焭擲蔒륒ꌭꯔ䃭쑍㶧ꉠ鄡横金菈惝㐠_x0013_⧵　✿힀⌀ක" localSheetId="0">README!$A$1:$H$2</definedName>
    <definedName name="SdCt9739076c36804f2db955d24955eaf8c6_1" localSheetId="0">README!$A$1:$H$2</definedName>
    <definedName name="Slicer_site">#N/A</definedName>
    <definedName name="Slicer_site1">#N/A</definedName>
    <definedName name="Slicer_site2">#N/A</definedName>
    <definedName name="Slicer_site21">#N/A</definedName>
    <definedName name="Slicer_site3">#N/A</definedName>
    <definedName name="Slicer_threshold">#N/A</definedName>
    <definedName name="Slicer_threshold11">#N/A</definedName>
    <definedName name="Slicer_year1">#N/A</definedName>
    <definedName name="Slicer_year2">#N/A</definedName>
  </definedNames>
  <calcPr calcId="191028"/>
  <pivotCaches>
    <pivotCache cacheId="50" r:id="rId12"/>
    <pivotCache cacheId="51" r:id="rId13"/>
    <pivotCache cacheId="52" r:id="rId14"/>
    <pivotCache cacheId="53" r:id="rId15"/>
    <pivotCache cacheId="57" r:id="rId16"/>
  </pivotCaches>
  <extLst>
    <ext xmlns:x14="http://schemas.microsoft.com/office/spreadsheetml/2009/9/main" uri="{BBE1A952-AA13-448e-AADC-164F8A28A991}">
      <x14:slicerCaches>
        <x14:slicerCache r:id="rId17"/>
        <x14:slicerCache r:id="rId18"/>
        <x14:slicerCache r:id="rId19"/>
        <x14:slicerCache r:id="rId20"/>
        <x14:slicerCache r:id="rId21"/>
        <x14:slicerCache r:id="rId22"/>
        <x14:slicerCache r:id="rId23"/>
        <x14:slicerCache r:id="rId24"/>
        <x14:slicerCache r:id="rId2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1" l="1"/>
  <c r="A26" i="14" l="1"/>
  <c r="C2" i="14" s="1"/>
  <c r="D2" i="2" l="1"/>
  <c r="M3" i="9"/>
  <c r="M4" i="9"/>
  <c r="M5" i="9"/>
  <c r="M6" i="9"/>
  <c r="M7" i="9"/>
  <c r="M8" i="9"/>
  <c r="M9" i="9"/>
  <c r="M10" i="9"/>
  <c r="M11" i="9"/>
  <c r="M12" i="9"/>
  <c r="M2" i="9"/>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486" i="12"/>
  <c r="I487" i="12"/>
  <c r="I488" i="12"/>
  <c r="I489" i="12"/>
  <c r="I490" i="12"/>
  <c r="I491" i="12"/>
  <c r="I492" i="12"/>
  <c r="I493" i="12"/>
  <c r="I494" i="12"/>
  <c r="I495" i="12"/>
  <c r="I496" i="12"/>
  <c r="I497" i="12"/>
  <c r="I498" i="12"/>
  <c r="I499" i="12"/>
  <c r="I500" i="12"/>
  <c r="I501" i="12"/>
  <c r="I502" i="12"/>
  <c r="I503" i="12"/>
  <c r="I504" i="12"/>
  <c r="I505" i="12"/>
  <c r="I506" i="12"/>
  <c r="I507" i="12"/>
  <c r="I508" i="12"/>
  <c r="I509" i="12"/>
  <c r="I510" i="12"/>
  <c r="I511" i="12"/>
  <c r="I512" i="12"/>
  <c r="I513" i="12"/>
  <c r="I514" i="12"/>
  <c r="I515" i="12"/>
  <c r="I516" i="12"/>
  <c r="I517" i="12"/>
  <c r="I518" i="12"/>
  <c r="I519" i="12"/>
  <c r="I520" i="12"/>
  <c r="I521" i="12"/>
  <c r="I522" i="12"/>
  <c r="I523" i="12"/>
  <c r="I524" i="12"/>
  <c r="I525" i="12"/>
  <c r="I526" i="12"/>
  <c r="I527" i="12"/>
  <c r="I528" i="12"/>
  <c r="I529" i="12"/>
  <c r="I530" i="12"/>
  <c r="I531" i="12"/>
  <c r="I532" i="12"/>
  <c r="I533" i="12"/>
  <c r="I534" i="12"/>
  <c r="I535" i="12"/>
  <c r="I536" i="12"/>
  <c r="I537" i="12"/>
  <c r="I538" i="12"/>
  <c r="I539" i="12"/>
  <c r="I540" i="12"/>
  <c r="I541" i="12"/>
  <c r="I542" i="12"/>
  <c r="I543" i="12"/>
  <c r="I544" i="12"/>
  <c r="I545" i="12"/>
  <c r="I546" i="12"/>
  <c r="I547" i="12"/>
  <c r="I548" i="12"/>
  <c r="I549" i="12"/>
  <c r="I550" i="12"/>
  <c r="I551" i="12"/>
  <c r="I552" i="12"/>
  <c r="I553" i="12"/>
  <c r="I554" i="12"/>
  <c r="I555" i="12"/>
  <c r="I556" i="12"/>
  <c r="I557" i="12"/>
  <c r="I558" i="12"/>
  <c r="I559" i="12"/>
  <c r="I560" i="12"/>
  <c r="I561" i="12"/>
  <c r="I562" i="12"/>
  <c r="I563" i="12"/>
  <c r="I564" i="12"/>
  <c r="I565" i="12"/>
  <c r="I566" i="12"/>
  <c r="I567" i="12"/>
  <c r="I568" i="12"/>
  <c r="I569" i="12"/>
  <c r="I570" i="12"/>
  <c r="I571" i="12"/>
  <c r="I572" i="12"/>
  <c r="I573" i="12"/>
  <c r="I574" i="12"/>
  <c r="I575" i="12"/>
  <c r="I576" i="12"/>
  <c r="I577" i="12"/>
  <c r="I578" i="12"/>
  <c r="I579" i="12"/>
  <c r="I580" i="12"/>
  <c r="I581" i="12"/>
  <c r="I582" i="12"/>
  <c r="I583" i="12"/>
  <c r="I584" i="12"/>
  <c r="I585" i="12"/>
  <c r="I586" i="12"/>
  <c r="I587" i="12"/>
  <c r="I588" i="12"/>
  <c r="I589" i="12"/>
  <c r="I590" i="12"/>
  <c r="I591" i="12"/>
  <c r="I592" i="12"/>
  <c r="I593" i="12"/>
  <c r="I594" i="12"/>
  <c r="I595" i="12"/>
  <c r="I596" i="12"/>
  <c r="I597" i="12"/>
  <c r="I598" i="12"/>
  <c r="I599" i="12"/>
  <c r="I600" i="12"/>
  <c r="I601" i="12"/>
  <c r="I602" i="12"/>
  <c r="I603" i="12"/>
  <c r="I604" i="12"/>
  <c r="I605" i="12"/>
  <c r="I606" i="12"/>
  <c r="I486"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2" i="12"/>
  <c r="C1" i="13" l="1"/>
  <c r="I3" i="12"/>
  <c r="J3" i="12" s="1"/>
  <c r="I4" i="12"/>
  <c r="J4" i="12" s="1"/>
  <c r="I5" i="12"/>
  <c r="J5" i="12" s="1"/>
  <c r="I6" i="12"/>
  <c r="J6" i="12" s="1"/>
  <c r="I7" i="12"/>
  <c r="J7" i="12" s="1"/>
  <c r="I8" i="12"/>
  <c r="J8" i="12" s="1"/>
  <c r="I9" i="12"/>
  <c r="J9" i="12" s="1"/>
  <c r="I10" i="12"/>
  <c r="J10" i="12" s="1"/>
  <c r="I11" i="12"/>
  <c r="J11" i="12" s="1"/>
  <c r="I12" i="12"/>
  <c r="J12" i="12" s="1"/>
  <c r="I13" i="12"/>
  <c r="J13" i="12" s="1"/>
  <c r="I14" i="12"/>
  <c r="J14" i="12" s="1"/>
  <c r="I15" i="12"/>
  <c r="J15" i="12" s="1"/>
  <c r="I16" i="12"/>
  <c r="J16" i="12" s="1"/>
  <c r="I17" i="12"/>
  <c r="J17" i="12" s="1"/>
  <c r="I18" i="12"/>
  <c r="J18" i="12" s="1"/>
  <c r="I19" i="12"/>
  <c r="J19" i="12" s="1"/>
  <c r="I20" i="12"/>
  <c r="J20" i="12" s="1"/>
  <c r="I21" i="12"/>
  <c r="J21" i="12" s="1"/>
  <c r="I22" i="12"/>
  <c r="J22" i="12" s="1"/>
  <c r="I23" i="12"/>
  <c r="J23" i="12" s="1"/>
  <c r="I24" i="12"/>
  <c r="J24" i="12" s="1"/>
  <c r="I25" i="12"/>
  <c r="J25" i="12" s="1"/>
  <c r="I26" i="12"/>
  <c r="J26" i="12" s="1"/>
  <c r="I27" i="12"/>
  <c r="J27" i="12" s="1"/>
  <c r="I28" i="12"/>
  <c r="J28" i="12" s="1"/>
  <c r="I29" i="12"/>
  <c r="J29" i="12" s="1"/>
  <c r="I30" i="12"/>
  <c r="J30" i="12" s="1"/>
  <c r="I31" i="12"/>
  <c r="J31" i="12" s="1"/>
  <c r="I32" i="12"/>
  <c r="J32" i="12" s="1"/>
  <c r="I33" i="12"/>
  <c r="J33" i="12" s="1"/>
  <c r="I34" i="12"/>
  <c r="J34" i="12" s="1"/>
  <c r="I35" i="12"/>
  <c r="J35" i="12" s="1"/>
  <c r="I36" i="12"/>
  <c r="J36" i="12" s="1"/>
  <c r="I37" i="12"/>
  <c r="J37" i="12" s="1"/>
  <c r="I38" i="12"/>
  <c r="J38" i="12" s="1"/>
  <c r="I39" i="12"/>
  <c r="J39" i="12" s="1"/>
  <c r="I40" i="12"/>
  <c r="J40" i="12" s="1"/>
  <c r="I41" i="12"/>
  <c r="J41" i="12" s="1"/>
  <c r="I42" i="12"/>
  <c r="J42" i="12" s="1"/>
  <c r="I43" i="12"/>
  <c r="J43" i="12" s="1"/>
  <c r="I44" i="12"/>
  <c r="J44" i="12" s="1"/>
  <c r="I45" i="12"/>
  <c r="J45" i="12" s="1"/>
  <c r="I46" i="12"/>
  <c r="J46" i="12" s="1"/>
  <c r="I47" i="12"/>
  <c r="J47" i="12" s="1"/>
  <c r="I48" i="12"/>
  <c r="J48" i="12" s="1"/>
  <c r="I49" i="12"/>
  <c r="J49" i="12" s="1"/>
  <c r="I50" i="12"/>
  <c r="J50" i="12" s="1"/>
  <c r="I51" i="12"/>
  <c r="J51" i="12" s="1"/>
  <c r="I52" i="12"/>
  <c r="J52" i="12" s="1"/>
  <c r="I53" i="12"/>
  <c r="J53" i="12" s="1"/>
  <c r="I54" i="12"/>
  <c r="J54" i="12" s="1"/>
  <c r="I55" i="12"/>
  <c r="J55" i="12" s="1"/>
  <c r="I56" i="12"/>
  <c r="J56" i="12" s="1"/>
  <c r="I57" i="12"/>
  <c r="J57" i="12" s="1"/>
  <c r="I58" i="12"/>
  <c r="J58" i="12" s="1"/>
  <c r="I59" i="12"/>
  <c r="J59" i="12" s="1"/>
  <c r="I60" i="12"/>
  <c r="J60" i="12" s="1"/>
  <c r="I61" i="12"/>
  <c r="J61" i="12" s="1"/>
  <c r="I62" i="12"/>
  <c r="J62" i="12" s="1"/>
  <c r="I63" i="12"/>
  <c r="J63" i="12" s="1"/>
  <c r="I64" i="12"/>
  <c r="J64" i="12" s="1"/>
  <c r="I65" i="12"/>
  <c r="J65" i="12" s="1"/>
  <c r="I66" i="12"/>
  <c r="J66" i="12" s="1"/>
  <c r="I67" i="12"/>
  <c r="J67" i="12" s="1"/>
  <c r="I68" i="12"/>
  <c r="J68" i="12" s="1"/>
  <c r="I69" i="12"/>
  <c r="J69" i="12" s="1"/>
  <c r="I70" i="12"/>
  <c r="J70" i="12" s="1"/>
  <c r="I71" i="12"/>
  <c r="J71" i="12" s="1"/>
  <c r="I72" i="12"/>
  <c r="J72" i="12" s="1"/>
  <c r="I73" i="12"/>
  <c r="J73" i="12" s="1"/>
  <c r="I74" i="12"/>
  <c r="J74" i="12" s="1"/>
  <c r="I75" i="12"/>
  <c r="J75" i="12" s="1"/>
  <c r="I76" i="12"/>
  <c r="J76" i="12" s="1"/>
  <c r="I77" i="12"/>
  <c r="J77" i="12" s="1"/>
  <c r="I78" i="12"/>
  <c r="J78" i="12" s="1"/>
  <c r="I79" i="12"/>
  <c r="J79" i="12" s="1"/>
  <c r="I80" i="12"/>
  <c r="J80" i="12" s="1"/>
  <c r="I81" i="12"/>
  <c r="J81" i="12" s="1"/>
  <c r="I82" i="12"/>
  <c r="J82" i="12" s="1"/>
  <c r="I83" i="12"/>
  <c r="J83" i="12" s="1"/>
  <c r="I84" i="12"/>
  <c r="J84" i="12" s="1"/>
  <c r="I85" i="12"/>
  <c r="J85" i="12" s="1"/>
  <c r="I86" i="12"/>
  <c r="J86" i="12" s="1"/>
  <c r="I87" i="12"/>
  <c r="J87" i="12" s="1"/>
  <c r="I88" i="12"/>
  <c r="J88" i="12" s="1"/>
  <c r="I89" i="12"/>
  <c r="J89" i="12" s="1"/>
  <c r="I90" i="12"/>
  <c r="J90" i="12" s="1"/>
  <c r="I91" i="12"/>
  <c r="J91" i="12" s="1"/>
  <c r="I92" i="12"/>
  <c r="J92" i="12" s="1"/>
  <c r="I93" i="12"/>
  <c r="J93" i="12" s="1"/>
  <c r="I94" i="12"/>
  <c r="J94" i="12" s="1"/>
  <c r="I95" i="12"/>
  <c r="J95" i="12" s="1"/>
  <c r="I96" i="12"/>
  <c r="J96" i="12" s="1"/>
  <c r="I97" i="12"/>
  <c r="J97" i="12" s="1"/>
  <c r="I98" i="12"/>
  <c r="J98" i="12" s="1"/>
  <c r="I99" i="12"/>
  <c r="J99" i="12" s="1"/>
  <c r="I100" i="12"/>
  <c r="J100" i="12" s="1"/>
  <c r="I101" i="12"/>
  <c r="J101" i="12" s="1"/>
  <c r="I102" i="12"/>
  <c r="J102" i="12" s="1"/>
  <c r="I103" i="12"/>
  <c r="J103" i="12" s="1"/>
  <c r="I104" i="12"/>
  <c r="J104" i="12" s="1"/>
  <c r="I105" i="12"/>
  <c r="J105" i="12" s="1"/>
  <c r="I106" i="12"/>
  <c r="J106" i="12" s="1"/>
  <c r="I107" i="12"/>
  <c r="J107" i="12" s="1"/>
  <c r="I108" i="12"/>
  <c r="J108" i="12" s="1"/>
  <c r="I109" i="12"/>
  <c r="J109" i="12" s="1"/>
  <c r="I110" i="12"/>
  <c r="J110" i="12" s="1"/>
  <c r="I111" i="12"/>
  <c r="J111" i="12" s="1"/>
  <c r="I112" i="12"/>
  <c r="J112" i="12" s="1"/>
  <c r="I113" i="12"/>
  <c r="J113" i="12" s="1"/>
  <c r="I114" i="12"/>
  <c r="J114" i="12" s="1"/>
  <c r="I115" i="12"/>
  <c r="J115" i="12" s="1"/>
  <c r="I116" i="12"/>
  <c r="J116" i="12" s="1"/>
  <c r="I117" i="12"/>
  <c r="J117" i="12" s="1"/>
  <c r="I118" i="12"/>
  <c r="J118" i="12" s="1"/>
  <c r="I119" i="12"/>
  <c r="J119" i="12" s="1"/>
  <c r="I120" i="12"/>
  <c r="J120" i="12" s="1"/>
  <c r="I121" i="12"/>
  <c r="J121" i="12" s="1"/>
  <c r="I122" i="12"/>
  <c r="J122" i="12" s="1"/>
  <c r="I123" i="12"/>
  <c r="J123" i="12" s="1"/>
  <c r="I124" i="12"/>
  <c r="J124" i="12" s="1"/>
  <c r="I125" i="12"/>
  <c r="J125" i="12" s="1"/>
  <c r="I126" i="12"/>
  <c r="J126" i="12" s="1"/>
  <c r="I127" i="12"/>
  <c r="J127" i="12" s="1"/>
  <c r="I128" i="12"/>
  <c r="J128" i="12" s="1"/>
  <c r="I129" i="12"/>
  <c r="J129" i="12" s="1"/>
  <c r="I130" i="12"/>
  <c r="J130" i="12" s="1"/>
  <c r="I131" i="12"/>
  <c r="J131" i="12" s="1"/>
  <c r="I132" i="12"/>
  <c r="J132" i="12" s="1"/>
  <c r="I133" i="12"/>
  <c r="J133" i="12" s="1"/>
  <c r="I134" i="12"/>
  <c r="J134" i="12" s="1"/>
  <c r="I135" i="12"/>
  <c r="J135" i="12" s="1"/>
  <c r="I136" i="12"/>
  <c r="J136" i="12" s="1"/>
  <c r="I137" i="12"/>
  <c r="J137" i="12" s="1"/>
  <c r="I138" i="12"/>
  <c r="J138" i="12" s="1"/>
  <c r="I139" i="12"/>
  <c r="J139" i="12" s="1"/>
  <c r="I140" i="12"/>
  <c r="J140" i="12" s="1"/>
  <c r="I141" i="12"/>
  <c r="J141" i="12" s="1"/>
  <c r="I142" i="12"/>
  <c r="J142" i="12" s="1"/>
  <c r="I143" i="12"/>
  <c r="J143" i="12" s="1"/>
  <c r="I144" i="12"/>
  <c r="J144" i="12" s="1"/>
  <c r="I145" i="12"/>
  <c r="J145" i="12" s="1"/>
  <c r="I146" i="12"/>
  <c r="J146" i="12" s="1"/>
  <c r="I147" i="12"/>
  <c r="J147" i="12" s="1"/>
  <c r="I148" i="12"/>
  <c r="J148" i="12" s="1"/>
  <c r="I149" i="12"/>
  <c r="J149" i="12" s="1"/>
  <c r="I150" i="12"/>
  <c r="J150" i="12" s="1"/>
  <c r="I151" i="12"/>
  <c r="J151" i="12" s="1"/>
  <c r="I152" i="12"/>
  <c r="J152" i="12" s="1"/>
  <c r="I153" i="12"/>
  <c r="J153" i="12" s="1"/>
  <c r="I154" i="12"/>
  <c r="J154" i="12" s="1"/>
  <c r="I155" i="12"/>
  <c r="J155" i="12" s="1"/>
  <c r="I156" i="12"/>
  <c r="J156" i="12" s="1"/>
  <c r="I157" i="12"/>
  <c r="J157" i="12" s="1"/>
  <c r="I158" i="12"/>
  <c r="J158" i="12" s="1"/>
  <c r="I159" i="12"/>
  <c r="J159" i="12" s="1"/>
  <c r="I160" i="12"/>
  <c r="J160" i="12" s="1"/>
  <c r="I161" i="12"/>
  <c r="J161" i="12" s="1"/>
  <c r="I162" i="12"/>
  <c r="J162" i="12" s="1"/>
  <c r="I163" i="12"/>
  <c r="J163" i="12" s="1"/>
  <c r="I164" i="12"/>
  <c r="J164" i="12" s="1"/>
  <c r="I165" i="12"/>
  <c r="J165" i="12" s="1"/>
  <c r="I166" i="12"/>
  <c r="J166" i="12" s="1"/>
  <c r="I167" i="12"/>
  <c r="J167" i="12" s="1"/>
  <c r="I168" i="12"/>
  <c r="J168" i="12" s="1"/>
  <c r="I169" i="12"/>
  <c r="J169" i="12" s="1"/>
  <c r="I170" i="12"/>
  <c r="J170" i="12" s="1"/>
  <c r="I171" i="12"/>
  <c r="J171" i="12" s="1"/>
  <c r="I172" i="12"/>
  <c r="J172" i="12" s="1"/>
  <c r="I173" i="12"/>
  <c r="J173" i="12" s="1"/>
  <c r="I174" i="12"/>
  <c r="J174" i="12" s="1"/>
  <c r="I175" i="12"/>
  <c r="J175" i="12" s="1"/>
  <c r="I176" i="12"/>
  <c r="J176" i="12" s="1"/>
  <c r="I177" i="12"/>
  <c r="J177" i="12" s="1"/>
  <c r="I178" i="12"/>
  <c r="J178" i="12" s="1"/>
  <c r="I179" i="12"/>
  <c r="J179" i="12" s="1"/>
  <c r="I180" i="12"/>
  <c r="J180" i="12" s="1"/>
  <c r="I181" i="12"/>
  <c r="J181" i="12" s="1"/>
  <c r="I182" i="12"/>
  <c r="J182" i="12" s="1"/>
  <c r="I183" i="12"/>
  <c r="J183" i="12" s="1"/>
  <c r="I184" i="12"/>
  <c r="J184" i="12" s="1"/>
  <c r="I185" i="12"/>
  <c r="J185" i="12" s="1"/>
  <c r="I186" i="12"/>
  <c r="J186" i="12" s="1"/>
  <c r="I187" i="12"/>
  <c r="J187" i="12" s="1"/>
  <c r="I188" i="12"/>
  <c r="J188" i="12" s="1"/>
  <c r="I189" i="12"/>
  <c r="J189" i="12" s="1"/>
  <c r="I190" i="12"/>
  <c r="J190" i="12" s="1"/>
  <c r="I191" i="12"/>
  <c r="J191" i="12" s="1"/>
  <c r="I192" i="12"/>
  <c r="J192" i="12" s="1"/>
  <c r="I193" i="12"/>
  <c r="J193" i="12" s="1"/>
  <c r="I194" i="12"/>
  <c r="J194" i="12" s="1"/>
  <c r="I195" i="12"/>
  <c r="J195" i="12" s="1"/>
  <c r="I196" i="12"/>
  <c r="J196" i="12" s="1"/>
  <c r="I197" i="12"/>
  <c r="J197" i="12" s="1"/>
  <c r="I198" i="12"/>
  <c r="J198" i="12" s="1"/>
  <c r="I199" i="12"/>
  <c r="J199" i="12" s="1"/>
  <c r="I200" i="12"/>
  <c r="J200" i="12" s="1"/>
  <c r="I201" i="12"/>
  <c r="J201" i="12" s="1"/>
  <c r="I202" i="12"/>
  <c r="J202" i="12" s="1"/>
  <c r="I203" i="12"/>
  <c r="J203" i="12" s="1"/>
  <c r="I204" i="12"/>
  <c r="J204" i="12" s="1"/>
  <c r="I205" i="12"/>
  <c r="J205" i="12" s="1"/>
  <c r="I206" i="12"/>
  <c r="J206" i="12" s="1"/>
  <c r="I207" i="12"/>
  <c r="J207" i="12" s="1"/>
  <c r="I208" i="12"/>
  <c r="J208" i="12" s="1"/>
  <c r="I209" i="12"/>
  <c r="J209" i="12" s="1"/>
  <c r="I210" i="12"/>
  <c r="J210" i="12" s="1"/>
  <c r="I211" i="12"/>
  <c r="J211" i="12" s="1"/>
  <c r="I212" i="12"/>
  <c r="J212" i="12" s="1"/>
  <c r="I213" i="12"/>
  <c r="J213" i="12" s="1"/>
  <c r="I214" i="12"/>
  <c r="J214" i="12" s="1"/>
  <c r="I215" i="12"/>
  <c r="J215" i="12" s="1"/>
  <c r="I216" i="12"/>
  <c r="J216" i="12" s="1"/>
  <c r="I217" i="12"/>
  <c r="J217" i="12" s="1"/>
  <c r="I218" i="12"/>
  <c r="J218" i="12" s="1"/>
  <c r="I219" i="12"/>
  <c r="J219" i="12" s="1"/>
  <c r="I220" i="12"/>
  <c r="J220" i="12" s="1"/>
  <c r="I221" i="12"/>
  <c r="J221" i="12" s="1"/>
  <c r="I222" i="12"/>
  <c r="J222" i="12" s="1"/>
  <c r="I223" i="12"/>
  <c r="J223" i="12" s="1"/>
  <c r="I224" i="12"/>
  <c r="J224" i="12" s="1"/>
  <c r="I225" i="12"/>
  <c r="J225" i="12" s="1"/>
  <c r="I226" i="12"/>
  <c r="J226" i="12" s="1"/>
  <c r="I227" i="12"/>
  <c r="J227" i="12" s="1"/>
  <c r="I228" i="12"/>
  <c r="J228" i="12" s="1"/>
  <c r="I229" i="12"/>
  <c r="J229" i="12" s="1"/>
  <c r="I230" i="12"/>
  <c r="J230" i="12" s="1"/>
  <c r="I231" i="12"/>
  <c r="J231" i="12" s="1"/>
  <c r="I232" i="12"/>
  <c r="J232" i="12" s="1"/>
  <c r="I233" i="12"/>
  <c r="J233" i="12" s="1"/>
  <c r="I234" i="12"/>
  <c r="J234" i="12" s="1"/>
  <c r="I235" i="12"/>
  <c r="J235" i="12" s="1"/>
  <c r="I236" i="12"/>
  <c r="J236" i="12" s="1"/>
  <c r="I237" i="12"/>
  <c r="J237" i="12" s="1"/>
  <c r="I238" i="12"/>
  <c r="J238" i="12" s="1"/>
  <c r="I239" i="12"/>
  <c r="J239" i="12" s="1"/>
  <c r="I240" i="12"/>
  <c r="J240" i="12" s="1"/>
  <c r="I241" i="12"/>
  <c r="J241" i="12" s="1"/>
  <c r="I242" i="12"/>
  <c r="J242" i="12" s="1"/>
  <c r="I243" i="12"/>
  <c r="J243" i="12" s="1"/>
  <c r="I244" i="12"/>
  <c r="J244" i="12" s="1"/>
  <c r="I245" i="12"/>
  <c r="J245" i="12" s="1"/>
  <c r="I246" i="12"/>
  <c r="J246" i="12" s="1"/>
  <c r="I247" i="12"/>
  <c r="J247" i="12" s="1"/>
  <c r="I248" i="12"/>
  <c r="J248" i="12" s="1"/>
  <c r="I249" i="12"/>
  <c r="J249" i="12" s="1"/>
  <c r="I250" i="12"/>
  <c r="J250" i="12" s="1"/>
  <c r="I251" i="12"/>
  <c r="J251" i="12" s="1"/>
  <c r="I252" i="12"/>
  <c r="J252" i="12" s="1"/>
  <c r="I253" i="12"/>
  <c r="J253" i="12" s="1"/>
  <c r="I254" i="12"/>
  <c r="J254" i="12" s="1"/>
  <c r="I255" i="12"/>
  <c r="J255" i="12" s="1"/>
  <c r="I256" i="12"/>
  <c r="J256" i="12" s="1"/>
  <c r="I257" i="12"/>
  <c r="J257" i="12" s="1"/>
  <c r="I258" i="12"/>
  <c r="J258" i="12" s="1"/>
  <c r="I259" i="12"/>
  <c r="J259" i="12" s="1"/>
  <c r="I260" i="12"/>
  <c r="J260" i="12" s="1"/>
  <c r="I261" i="12"/>
  <c r="J261" i="12" s="1"/>
  <c r="I262" i="12"/>
  <c r="J262" i="12" s="1"/>
  <c r="I263" i="12"/>
  <c r="J263" i="12" s="1"/>
  <c r="I264" i="12"/>
  <c r="J264" i="12" s="1"/>
  <c r="I265" i="12"/>
  <c r="J265" i="12" s="1"/>
  <c r="I266" i="12"/>
  <c r="J266" i="12" s="1"/>
  <c r="I267" i="12"/>
  <c r="J267" i="12" s="1"/>
  <c r="I268" i="12"/>
  <c r="J268" i="12" s="1"/>
  <c r="I269" i="12"/>
  <c r="J269" i="12" s="1"/>
  <c r="I270" i="12"/>
  <c r="J270" i="12" s="1"/>
  <c r="I271" i="12"/>
  <c r="J271" i="12" s="1"/>
  <c r="I272" i="12"/>
  <c r="J272" i="12" s="1"/>
  <c r="I273" i="12"/>
  <c r="J273" i="12" s="1"/>
  <c r="I274" i="12"/>
  <c r="J274" i="12" s="1"/>
  <c r="I275" i="12"/>
  <c r="J275" i="12" s="1"/>
  <c r="I276" i="12"/>
  <c r="J276" i="12" s="1"/>
  <c r="I277" i="12"/>
  <c r="J277" i="12" s="1"/>
  <c r="I278" i="12"/>
  <c r="J278" i="12" s="1"/>
  <c r="I279" i="12"/>
  <c r="J279" i="12" s="1"/>
  <c r="I280" i="12"/>
  <c r="J280" i="12" s="1"/>
  <c r="I281" i="12"/>
  <c r="J281" i="12" s="1"/>
  <c r="I282" i="12"/>
  <c r="J282" i="12" s="1"/>
  <c r="I283" i="12"/>
  <c r="J283" i="12" s="1"/>
  <c r="I284" i="12"/>
  <c r="J284" i="12" s="1"/>
  <c r="I285" i="12"/>
  <c r="J285" i="12" s="1"/>
  <c r="I286" i="12"/>
  <c r="J286" i="12" s="1"/>
  <c r="I287" i="12"/>
  <c r="J287" i="12" s="1"/>
  <c r="I288" i="12"/>
  <c r="J288" i="12" s="1"/>
  <c r="I289" i="12"/>
  <c r="J289" i="12" s="1"/>
  <c r="I290" i="12"/>
  <c r="J290" i="12" s="1"/>
  <c r="I291" i="12"/>
  <c r="J291" i="12" s="1"/>
  <c r="I292" i="12"/>
  <c r="J292" i="12" s="1"/>
  <c r="I293" i="12"/>
  <c r="J293" i="12" s="1"/>
  <c r="I294" i="12"/>
  <c r="J294" i="12" s="1"/>
  <c r="I295" i="12"/>
  <c r="J295" i="12" s="1"/>
  <c r="I296" i="12"/>
  <c r="J296" i="12" s="1"/>
  <c r="I297" i="12"/>
  <c r="J297" i="12" s="1"/>
  <c r="I298" i="12"/>
  <c r="J298" i="12" s="1"/>
  <c r="I299" i="12"/>
  <c r="J299" i="12" s="1"/>
  <c r="I300" i="12"/>
  <c r="J300" i="12" s="1"/>
  <c r="I301" i="12"/>
  <c r="J301" i="12" s="1"/>
  <c r="I302" i="12"/>
  <c r="J302" i="12" s="1"/>
  <c r="I303" i="12"/>
  <c r="J303" i="12" s="1"/>
  <c r="I304" i="12"/>
  <c r="J304" i="12" s="1"/>
  <c r="I305" i="12"/>
  <c r="J305" i="12" s="1"/>
  <c r="I306" i="12"/>
  <c r="J306" i="12" s="1"/>
  <c r="I307" i="12"/>
  <c r="J307" i="12" s="1"/>
  <c r="I308" i="12"/>
  <c r="J308" i="12" s="1"/>
  <c r="I309" i="12"/>
  <c r="J309" i="12" s="1"/>
  <c r="I310" i="12"/>
  <c r="J310" i="12" s="1"/>
  <c r="I311" i="12"/>
  <c r="J311" i="12" s="1"/>
  <c r="I312" i="12"/>
  <c r="J312" i="12" s="1"/>
  <c r="I313" i="12"/>
  <c r="J313" i="12" s="1"/>
  <c r="I314" i="12"/>
  <c r="J314" i="12" s="1"/>
  <c r="I315" i="12"/>
  <c r="J315" i="12" s="1"/>
  <c r="I316" i="12"/>
  <c r="J316" i="12" s="1"/>
  <c r="I317" i="12"/>
  <c r="J317" i="12" s="1"/>
  <c r="I318" i="12"/>
  <c r="J318" i="12" s="1"/>
  <c r="I319" i="12"/>
  <c r="J319" i="12" s="1"/>
  <c r="I320" i="12"/>
  <c r="J320" i="12" s="1"/>
  <c r="I321" i="12"/>
  <c r="J321" i="12" s="1"/>
  <c r="I322" i="12"/>
  <c r="J322" i="12" s="1"/>
  <c r="I323" i="12"/>
  <c r="J323" i="12" s="1"/>
  <c r="I324" i="12"/>
  <c r="J324" i="12" s="1"/>
  <c r="I325" i="12"/>
  <c r="J325" i="12" s="1"/>
  <c r="I326" i="12"/>
  <c r="J326" i="12" s="1"/>
  <c r="I327" i="12"/>
  <c r="J327" i="12" s="1"/>
  <c r="I328" i="12"/>
  <c r="J328" i="12" s="1"/>
  <c r="I329" i="12"/>
  <c r="J329" i="12" s="1"/>
  <c r="I330" i="12"/>
  <c r="J330" i="12" s="1"/>
  <c r="I331" i="12"/>
  <c r="J331" i="12" s="1"/>
  <c r="I332" i="12"/>
  <c r="J332" i="12" s="1"/>
  <c r="I333" i="12"/>
  <c r="J333" i="12" s="1"/>
  <c r="I334" i="12"/>
  <c r="J334" i="12" s="1"/>
  <c r="I335" i="12"/>
  <c r="J335" i="12" s="1"/>
  <c r="I336" i="12"/>
  <c r="J336" i="12" s="1"/>
  <c r="I337" i="12"/>
  <c r="J337" i="12" s="1"/>
  <c r="I338" i="12"/>
  <c r="J338" i="12" s="1"/>
  <c r="I339" i="12"/>
  <c r="J339" i="12" s="1"/>
  <c r="I340" i="12"/>
  <c r="J340" i="12" s="1"/>
  <c r="I341" i="12"/>
  <c r="J341" i="12" s="1"/>
  <c r="I342" i="12"/>
  <c r="J342" i="12" s="1"/>
  <c r="I343" i="12"/>
  <c r="J343" i="12" s="1"/>
  <c r="I344" i="12"/>
  <c r="J344" i="12" s="1"/>
  <c r="I345" i="12"/>
  <c r="J345" i="12" s="1"/>
  <c r="I346" i="12"/>
  <c r="J346" i="12" s="1"/>
  <c r="I347" i="12"/>
  <c r="J347" i="12" s="1"/>
  <c r="I348" i="12"/>
  <c r="J348" i="12" s="1"/>
  <c r="I349" i="12"/>
  <c r="J349" i="12" s="1"/>
  <c r="I350" i="12"/>
  <c r="J350" i="12" s="1"/>
  <c r="I351" i="12"/>
  <c r="J351" i="12" s="1"/>
  <c r="I352" i="12"/>
  <c r="J352" i="12" s="1"/>
  <c r="I353" i="12"/>
  <c r="J353" i="12" s="1"/>
  <c r="I354" i="12"/>
  <c r="J354" i="12" s="1"/>
  <c r="I355" i="12"/>
  <c r="J355" i="12" s="1"/>
  <c r="I356" i="12"/>
  <c r="J356" i="12" s="1"/>
  <c r="I357" i="12"/>
  <c r="J357" i="12" s="1"/>
  <c r="I358" i="12"/>
  <c r="J358" i="12" s="1"/>
  <c r="I359" i="12"/>
  <c r="J359" i="12" s="1"/>
  <c r="I360" i="12"/>
  <c r="J360" i="12" s="1"/>
  <c r="I361" i="12"/>
  <c r="J361" i="12" s="1"/>
  <c r="I362" i="12"/>
  <c r="J362" i="12" s="1"/>
  <c r="I363" i="12"/>
  <c r="J363" i="12" s="1"/>
  <c r="I364" i="12"/>
  <c r="J364" i="12" s="1"/>
  <c r="I365" i="12"/>
  <c r="J365" i="12" s="1"/>
  <c r="I366" i="12"/>
  <c r="J366" i="12" s="1"/>
  <c r="I367" i="12"/>
  <c r="J367" i="12" s="1"/>
  <c r="I368" i="12"/>
  <c r="J368" i="12" s="1"/>
  <c r="I369" i="12"/>
  <c r="J369" i="12" s="1"/>
  <c r="I370" i="12"/>
  <c r="J370" i="12" s="1"/>
  <c r="I371" i="12"/>
  <c r="J371" i="12" s="1"/>
  <c r="I372" i="12"/>
  <c r="J372" i="12" s="1"/>
  <c r="I373" i="12"/>
  <c r="J373" i="12" s="1"/>
  <c r="I374" i="12"/>
  <c r="J374" i="12" s="1"/>
  <c r="I375" i="12"/>
  <c r="J375" i="12" s="1"/>
  <c r="I376" i="12"/>
  <c r="J376" i="12" s="1"/>
  <c r="I377" i="12"/>
  <c r="J377" i="12" s="1"/>
  <c r="I378" i="12"/>
  <c r="J378" i="12" s="1"/>
  <c r="I379" i="12"/>
  <c r="J379" i="12" s="1"/>
  <c r="I380" i="12"/>
  <c r="J380" i="12" s="1"/>
  <c r="I381" i="12"/>
  <c r="J381" i="12" s="1"/>
  <c r="I382" i="12"/>
  <c r="J382" i="12" s="1"/>
  <c r="I383" i="12"/>
  <c r="J383" i="12" s="1"/>
  <c r="I384" i="12"/>
  <c r="J384" i="12" s="1"/>
  <c r="I385" i="12"/>
  <c r="J385" i="12" s="1"/>
  <c r="I386" i="12"/>
  <c r="J386" i="12" s="1"/>
  <c r="I387" i="12"/>
  <c r="J387" i="12" s="1"/>
  <c r="I388" i="12"/>
  <c r="J388" i="12" s="1"/>
  <c r="I389" i="12"/>
  <c r="J389" i="12" s="1"/>
  <c r="I390" i="12"/>
  <c r="J390" i="12" s="1"/>
  <c r="I391" i="12"/>
  <c r="J391" i="12" s="1"/>
  <c r="I392" i="12"/>
  <c r="J392" i="12" s="1"/>
  <c r="I393" i="12"/>
  <c r="J393" i="12" s="1"/>
  <c r="I394" i="12"/>
  <c r="J394" i="12" s="1"/>
  <c r="I395" i="12"/>
  <c r="J395" i="12" s="1"/>
  <c r="I396" i="12"/>
  <c r="J396" i="12" s="1"/>
  <c r="I397" i="12"/>
  <c r="J397" i="12" s="1"/>
  <c r="I398" i="12"/>
  <c r="J398" i="12" s="1"/>
  <c r="I399" i="12"/>
  <c r="J399" i="12" s="1"/>
  <c r="I400" i="12"/>
  <c r="J400" i="12" s="1"/>
  <c r="I401" i="12"/>
  <c r="J401" i="12" s="1"/>
  <c r="I402" i="12"/>
  <c r="J402" i="12" s="1"/>
  <c r="I403" i="12"/>
  <c r="J403" i="12" s="1"/>
  <c r="I404" i="12"/>
  <c r="J404" i="12" s="1"/>
  <c r="I405" i="12"/>
  <c r="J405" i="12" s="1"/>
  <c r="I406" i="12"/>
  <c r="J406" i="12" s="1"/>
  <c r="I407" i="12"/>
  <c r="J407" i="12" s="1"/>
  <c r="I408" i="12"/>
  <c r="J408" i="12" s="1"/>
  <c r="I409" i="12"/>
  <c r="J409" i="12" s="1"/>
  <c r="I410" i="12"/>
  <c r="J410" i="12" s="1"/>
  <c r="I411" i="12"/>
  <c r="J411" i="12" s="1"/>
  <c r="I412" i="12"/>
  <c r="J412" i="12" s="1"/>
  <c r="I413" i="12"/>
  <c r="J413" i="12" s="1"/>
  <c r="I414" i="12"/>
  <c r="J414" i="12" s="1"/>
  <c r="I415" i="12"/>
  <c r="J415" i="12" s="1"/>
  <c r="I416" i="12"/>
  <c r="J416" i="12" s="1"/>
  <c r="I417" i="12"/>
  <c r="J417" i="12" s="1"/>
  <c r="I418" i="12"/>
  <c r="J418" i="12" s="1"/>
  <c r="I419" i="12"/>
  <c r="J419" i="12" s="1"/>
  <c r="I420" i="12"/>
  <c r="J420" i="12" s="1"/>
  <c r="I421" i="12"/>
  <c r="J421" i="12" s="1"/>
  <c r="I422" i="12"/>
  <c r="J422" i="12" s="1"/>
  <c r="I423" i="12"/>
  <c r="J423" i="12" s="1"/>
  <c r="I424" i="12"/>
  <c r="J424" i="12" s="1"/>
  <c r="I425" i="12"/>
  <c r="J425" i="12" s="1"/>
  <c r="I426" i="12"/>
  <c r="J426" i="12" s="1"/>
  <c r="I427" i="12"/>
  <c r="J427" i="12" s="1"/>
  <c r="I428" i="12"/>
  <c r="J428" i="12" s="1"/>
  <c r="I429" i="12"/>
  <c r="J429" i="12" s="1"/>
  <c r="I430" i="12"/>
  <c r="J430" i="12" s="1"/>
  <c r="I431" i="12"/>
  <c r="J431" i="12" s="1"/>
  <c r="I432" i="12"/>
  <c r="J432" i="12" s="1"/>
  <c r="I433" i="12"/>
  <c r="J433" i="12" s="1"/>
  <c r="I434" i="12"/>
  <c r="J434" i="12" s="1"/>
  <c r="I435" i="12"/>
  <c r="J435" i="12" s="1"/>
  <c r="I436" i="12"/>
  <c r="J436" i="12" s="1"/>
  <c r="I437" i="12"/>
  <c r="J437" i="12" s="1"/>
  <c r="I438" i="12"/>
  <c r="J438" i="12" s="1"/>
  <c r="I439" i="12"/>
  <c r="J439" i="12" s="1"/>
  <c r="I440" i="12"/>
  <c r="J440" i="12" s="1"/>
  <c r="I441" i="12"/>
  <c r="J441" i="12" s="1"/>
  <c r="I442" i="12"/>
  <c r="J442" i="12" s="1"/>
  <c r="I443" i="12"/>
  <c r="J443" i="12" s="1"/>
  <c r="I444" i="12"/>
  <c r="J444" i="12" s="1"/>
  <c r="I445" i="12"/>
  <c r="J445" i="12" s="1"/>
  <c r="I446" i="12"/>
  <c r="J446" i="12" s="1"/>
  <c r="I447" i="12"/>
  <c r="J447" i="12" s="1"/>
  <c r="I448" i="12"/>
  <c r="J448" i="12" s="1"/>
  <c r="I449" i="12"/>
  <c r="J449" i="12" s="1"/>
  <c r="I450" i="12"/>
  <c r="J450" i="12" s="1"/>
  <c r="I451" i="12"/>
  <c r="J451" i="12" s="1"/>
  <c r="I452" i="12"/>
  <c r="J452" i="12" s="1"/>
  <c r="I453" i="12"/>
  <c r="J453" i="12" s="1"/>
  <c r="I454" i="12"/>
  <c r="J454" i="12" s="1"/>
  <c r="I455" i="12"/>
  <c r="J455" i="12" s="1"/>
  <c r="I456" i="12"/>
  <c r="J456" i="12" s="1"/>
  <c r="I457" i="12"/>
  <c r="J457" i="12" s="1"/>
  <c r="I458" i="12"/>
  <c r="J458" i="12" s="1"/>
  <c r="I459" i="12"/>
  <c r="J459" i="12" s="1"/>
  <c r="I460" i="12"/>
  <c r="J460" i="12" s="1"/>
  <c r="I461" i="12"/>
  <c r="J461" i="12" s="1"/>
  <c r="I462" i="12"/>
  <c r="J462" i="12" s="1"/>
  <c r="I463" i="12"/>
  <c r="J463" i="12" s="1"/>
  <c r="I464" i="12"/>
  <c r="J464" i="12" s="1"/>
  <c r="I465" i="12"/>
  <c r="J465" i="12" s="1"/>
  <c r="I466" i="12"/>
  <c r="J466" i="12" s="1"/>
  <c r="I467" i="12"/>
  <c r="J467" i="12" s="1"/>
  <c r="I468" i="12"/>
  <c r="J468" i="12" s="1"/>
  <c r="I469" i="12"/>
  <c r="J469" i="12" s="1"/>
  <c r="I470" i="12"/>
  <c r="J470" i="12" s="1"/>
  <c r="I471" i="12"/>
  <c r="J471" i="12" s="1"/>
  <c r="I472" i="12"/>
  <c r="J472" i="12" s="1"/>
  <c r="I473" i="12"/>
  <c r="J473" i="12" s="1"/>
  <c r="I474" i="12"/>
  <c r="J474" i="12" s="1"/>
  <c r="I475" i="12"/>
  <c r="J475" i="12" s="1"/>
  <c r="I476" i="12"/>
  <c r="J476" i="12" s="1"/>
  <c r="I477" i="12"/>
  <c r="J477" i="12" s="1"/>
  <c r="I478" i="12"/>
  <c r="J478" i="12" s="1"/>
  <c r="I479" i="12"/>
  <c r="J479" i="12" s="1"/>
  <c r="I480" i="12"/>
  <c r="J480" i="12" s="1"/>
  <c r="I481" i="12"/>
  <c r="J481" i="12" s="1"/>
  <c r="I482" i="12"/>
  <c r="J482" i="12" s="1"/>
  <c r="I483" i="12"/>
  <c r="J483" i="12" s="1"/>
  <c r="I484" i="12"/>
  <c r="J484" i="12" s="1"/>
  <c r="I485" i="12"/>
  <c r="J485" i="12" s="1"/>
  <c r="I2" i="12"/>
  <c r="J2" i="12" s="1"/>
  <c r="C1" i="7"/>
  <c r="D1" i="5"/>
</calcChain>
</file>

<file path=xl/sharedStrings.xml><?xml version="1.0" encoding="utf-8"?>
<sst xmlns="http://schemas.openxmlformats.org/spreadsheetml/2006/main" count="1762" uniqueCount="90">
  <si>
    <t>site</t>
  </si>
  <si>
    <t>RFNO</t>
  </si>
  <si>
    <t># days</t>
  </si>
  <si>
    <t>Sum of pct_WEP_RT</t>
  </si>
  <si>
    <t>sector</t>
  </si>
  <si>
    <t>threshold for plot</t>
  </si>
  <si>
    <t>day for plot</t>
  </si>
  <si>
    <t>EGU Point</t>
  </si>
  <si>
    <t>Non-EGU Point</t>
  </si>
  <si>
    <t>O&amp;G Area</t>
  </si>
  <si>
    <t>O&amp;G Point</t>
  </si>
  <si>
    <t>O&amp;G pre-production</t>
  </si>
  <si>
    <t>Nonpoint</t>
  </si>
  <si>
    <t>On-road Mobile</t>
  </si>
  <si>
    <t>Other Non-road Mobile</t>
  </si>
  <si>
    <t>Lawn &amp; Garden Equipment</t>
  </si>
  <si>
    <t>Airports</t>
  </si>
  <si>
    <t>Rail</t>
  </si>
  <si>
    <t>MDA8 &gt;= 70 ppb</t>
  </si>
  <si>
    <t>150 days</t>
  </si>
  <si>
    <t>MDA8 &gt;= 71 ppb</t>
  </si>
  <si>
    <t>MDA8 &gt;= 76 ppb</t>
  </si>
  <si>
    <t>MDA8 &gt;= 80 ppb</t>
  </si>
  <si>
    <t>threshold</t>
  </si>
  <si>
    <t>CHAT</t>
  </si>
  <si>
    <t>HIGH</t>
  </si>
  <si>
    <t>EVGN</t>
  </si>
  <si>
    <t>AURE</t>
  </si>
  <si>
    <t>NREL</t>
  </si>
  <si>
    <t>42 days</t>
  </si>
  <si>
    <t>WELB</t>
  </si>
  <si>
    <t>BRES</t>
  </si>
  <si>
    <t>PLAT</t>
  </si>
  <si>
    <t>WELD</t>
  </si>
  <si>
    <t>FTCW</t>
  </si>
  <si>
    <t>year</t>
  </si>
  <si>
    <t># days &gt;=70ppb</t>
  </si>
  <si>
    <t>19 days</t>
  </si>
  <si>
    <t>14 days</t>
  </si>
  <si>
    <t>26 days</t>
  </si>
  <si>
    <t>16 days</t>
  </si>
  <si>
    <t>22 days</t>
  </si>
  <si>
    <t>43 days</t>
  </si>
  <si>
    <t>23 days</t>
  </si>
  <si>
    <t>Sum of WEP_RT</t>
  </si>
  <si>
    <t>Column Labels</t>
  </si>
  <si>
    <t>Row Labels</t>
  </si>
  <si>
    <t>Grand Total</t>
  </si>
  <si>
    <t xml:space="preserve">                                                                                                                                                                                                                                                                                                                                                                                                                                                                                                                                                    </t>
  </si>
  <si>
    <t>Sum of WEP_CWRT</t>
  </si>
  <si>
    <t>WEP_RT</t>
  </si>
  <si>
    <t>WEP_CWRT</t>
  </si>
  <si>
    <t>pct_WEP_RT</t>
  </si>
  <si>
    <t>pct_WEP_CWRT</t>
  </si>
  <si>
    <t>NOX</t>
  </si>
  <si>
    <t>day</t>
  </si>
  <si>
    <t>MDA8</t>
  </si>
  <si>
    <t>(All)</t>
  </si>
  <si>
    <t>ID</t>
  </si>
  <si>
    <t>Count of MDA8</t>
  </si>
  <si>
    <t>no_smoke_70</t>
  </si>
  <si>
    <t>smoke flag - FALSE</t>
  </si>
  <si>
    <t>139 days</t>
  </si>
  <si>
    <t>94 days</t>
  </si>
  <si>
    <t>29 days</t>
  </si>
  <si>
    <t>45 days</t>
  </si>
  <si>
    <t>163 days</t>
  </si>
  <si>
    <t>55 days</t>
  </si>
  <si>
    <t>86 days</t>
  </si>
  <si>
    <t>50 days</t>
  </si>
  <si>
    <t>104 days</t>
  </si>
  <si>
    <t>78 days without smoke flag</t>
  </si>
  <si>
    <t>74 days</t>
  </si>
  <si>
    <t>Purpose</t>
  </si>
  <si>
    <t>Tab</t>
  </si>
  <si>
    <t>Description</t>
  </si>
  <si>
    <t>How to Use</t>
  </si>
  <si>
    <t>PieChart</t>
  </si>
  <si>
    <t>bySite</t>
  </si>
  <si>
    <t xml:space="preserve">Select a site in the site dropdown; the stacked bar chart will automatically update. </t>
  </si>
  <si>
    <t>byThreshold</t>
  </si>
  <si>
    <t>A stacked bar chart showing relative potential contributions of NOx sources on high ozone days for a MDA8 threshold across all sites.</t>
  </si>
  <si>
    <t>A stacked bar chart showing relative potential contributions of NOx sources on high ozone days for a site across different MDA8 thresholds.</t>
  </si>
  <si>
    <t>A pie chart showing relative potential contributions of NOx sources on high ozone days for a site and a MDA8 threshold.</t>
  </si>
  <si>
    <t>PieChart - Smoke Flag</t>
  </si>
  <si>
    <t>A pie chart showing relative potential contributions of NOx sources on high ozone days that exlude days with smoke flag for a site.</t>
  </si>
  <si>
    <t xml:space="preserve">Select a site in the site dropdown; the pie chart will automatically update. </t>
  </si>
  <si>
    <t xml:space="preserve">Select a site in the site dropdown; select a threshold in the threshold dropdpwn; the pie chart will automatically update. </t>
  </si>
  <si>
    <t xml:space="preserve">Select a MDA8 threshold in the year dropdpwn; the stacked bar chart will automatically update. </t>
  </si>
  <si>
    <t>A Potential Source Contribution (PSC) analysis was performed to assess the relative potential contributions of anthropogenic emission source groups within the 9 counties in the Denver Metro/North Front Range (DM/NFR) ozone nonattainment area (analysis domain). PSC was calculated by integrating (i.e., summing) the Weighted Emission Potential (WEP) for each source group across the analysis domain. It shows the potential contribution of each source sector relative to the total anthropogenic contribution. For a more detailed description, please refer to the WRAP TSS website.
This spreadsheet shows the PSC results with 2026 NOx emissions on high ozone days for different MDA8 thresholds (i.e., 71 ppb, 76 ppb, and 80 ppb) and all years combined (2016 to 2022). An additional analysis that excluded days flagged by CDPHE as being impacted by wildfire smoke was done for high ozone days (MDA8&gt;=70 ppb).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</si>
</sst>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Verdana"/>
      <family val="2"/>
    </font>
    <font>
      <sz val="9"/>
      <color rgb="FF000000"/>
      <name val="Verdan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EDF6FD"/>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0" fillId="0" borderId="0" xfId="0" pivotButton="1"/>
    <xf numFmtId="0" fontId="0" fillId="0" borderId="0" xfId="0" applyAlignment="1">
      <alignment horizontal="left"/>
    </xf>
    <xf numFmtId="164" fontId="0" fillId="0" borderId="0" xfId="0" applyNumberFormat="1"/>
    <xf numFmtId="0" fontId="16" fillId="33" borderId="10" xfId="0" applyFont="1" applyFill="1" applyBorder="1"/>
    <xf numFmtId="0" fontId="18" fillId="34" borderId="11" xfId="0" applyFont="1" applyFill="1" applyBorder="1" applyAlignment="1">
      <alignment vertical="center"/>
    </xf>
    <xf numFmtId="0" fontId="0" fillId="0" borderId="12" xfId="0" applyBorder="1" applyAlignment="1">
      <alignment horizontal="left" vertical="center" wrapText="1"/>
    </xf>
    <xf numFmtId="0" fontId="18" fillId="34" borderId="11" xfId="0" applyFont="1" applyFill="1" applyBorder="1" applyAlignment="1">
      <alignment horizontal="left" vertical="center"/>
    </xf>
    <xf numFmtId="0" fontId="19" fillId="34" borderId="0" xfId="0" applyFont="1" applyFill="1" applyAlignment="1">
      <alignment horizontal="left" vertical="center"/>
    </xf>
    <xf numFmtId="0" fontId="19" fillId="35" borderId="13" xfId="0" applyFont="1" applyFill="1" applyBorder="1" applyAlignment="1">
      <alignment horizontal="left" vertical="center" wrapText="1"/>
    </xf>
    <xf numFmtId="0" fontId="19" fillId="34" borderId="13" xfId="0" applyFont="1" applyFill="1" applyBorder="1" applyAlignment="1">
      <alignment horizontal="left" vertical="center" wrapText="1"/>
    </xf>
    <xf numFmtId="0" fontId="19" fillId="35" borderId="0" xfId="0" applyFont="1" applyFill="1" applyAlignment="1">
      <alignment horizontal="left" vertical="center" wrapText="1"/>
    </xf>
    <xf numFmtId="0" fontId="19" fillId="34" borderId="0" xfId="0" applyFont="1" applyFill="1" applyAlignment="1">
      <alignment horizontal="left" vertical="center" wrapText="1"/>
    </xf>
    <xf numFmtId="0" fontId="19" fillId="34" borderId="14" xfId="0" applyFont="1" applyFill="1" applyBorder="1" applyAlignment="1">
      <alignment horizontal="left" vertical="center"/>
    </xf>
    <xf numFmtId="0" fontId="19" fillId="35" borderId="14" xfId="0" applyFont="1" applyFill="1" applyBorder="1" applyAlignment="1">
      <alignment horizontal="left" vertical="center" wrapText="1"/>
    </xf>
    <xf numFmtId="0" fontId="19" fillId="34" borderId="14" xfId="0" applyFont="1" applyFill="1" applyBorder="1" applyAlignment="1">
      <alignment horizontal="left" vertical="center" wrapText="1"/>
    </xf>
    <xf numFmtId="0" fontId="19" fillId="34" borderId="0" xfId="0" applyFont="1" applyFill="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2.xml"/><Relationship Id="rId26" Type="http://schemas.openxmlformats.org/officeDocument/2006/relationships/theme" Target="theme/theme1.xml"/><Relationship Id="rId3" Type="http://schemas.openxmlformats.org/officeDocument/2006/relationships/worksheet" Target="worksheets/sheet3.xml"/><Relationship Id="rId21" Type="http://schemas.microsoft.com/office/2007/relationships/slicerCache" Target="slicerCaches/slicerCache5.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1.xml"/><Relationship Id="rId25" Type="http://schemas.microsoft.com/office/2007/relationships/slicerCache" Target="slicerCaches/slicerCache9.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microsoft.com/office/2007/relationships/slicerCache" Target="slicerCaches/slicerCache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microsoft.com/office/2007/relationships/slicerCache" Target="slicerCaches/slicerCache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microsoft.com/office/2007/relationships/slicerCache" Target="slicerCaches/slicerCache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6.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[2026_NOX_emis_4km_bySector_all_years.xlsx]PieChart!PivotTable1</c:name>
    <c:fmtId val="7"/>
  </c:pivotSource>
  <c:chart>
    <c:title>
      <c:tx>
        <c:strRef>
          <c:f>PieChart!$C$2</c:f>
          <c:strCache>
            <c:ptCount val="1"/>
            <c:pt idx="0">
              <c:v>NREL - Relative potential contribution of NOx sources on high ozone days (MDA8&gt;=70 ppb) - 163 days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6.0675477909917432E-2"/>
              <c:y val="-1.7093363329583802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4.3849634785709784E-3"/>
              <c:y val="7.3945256842894635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7.6141580065540691E-3"/>
              <c:y val="1.379926301747956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dLbl>
          <c:idx val="0"/>
          <c:layout>
            <c:manualLayout>
              <c:x val="-5.6753039465758576E-2"/>
              <c:y val="-1.3968092607656221E-16"/>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a:noFill/>
          </a:ln>
          <a:effectLst/>
        </c:spPr>
        <c:dLbl>
          <c:idx val="0"/>
          <c:layout>
            <c:manualLayout>
              <c:x val="-6.7534961195302126E-2"/>
              <c:y val="-6.1946606674165731E-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a:noFill/>
          </a:ln>
          <a:effectLst/>
        </c:spPr>
        <c:dLbl>
          <c:idx val="0"/>
          <c:layout>
            <c:manualLayout>
              <c:x val="-1.9794745002359379E-2"/>
              <c:y val="-7.5621897262842006E-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a:noFill/>
          </a:ln>
          <a:effectLst/>
        </c:spPr>
        <c:dLbl>
          <c:idx val="0"/>
          <c:layout>
            <c:manualLayout>
              <c:x val="7.6141580065540691E-3"/>
              <c:y val="-3.3819722534683232E-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a:noFill/>
          </a:ln>
          <a:effectLst/>
        </c:spPr>
        <c:dLbl>
          <c:idx val="0"/>
          <c:layout>
            <c:manualLayout>
              <c:x val="-6.265528946412767E-2"/>
              <c:y val="0.11260847394075738"/>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a:noFill/>
          </a:ln>
          <a:effectLst/>
        </c:spPr>
        <c:dLbl>
          <c:idx val="0"/>
          <c:layout>
            <c:manualLayout>
              <c:x val="-1.1671907312331609E-2"/>
              <c:y val="3.1796025496812895E-2"/>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a:noFill/>
          </a:ln>
          <a:effectLst/>
        </c:spPr>
        <c:dLbl>
          <c:idx val="0"/>
          <c:layout>
            <c:manualLayout>
              <c:x val="2.2335805787325417E-2"/>
              <c:y val="7.3945256842894462E-3"/>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a:noFill/>
          </a:ln>
          <a:effectLst/>
        </c:spPr>
        <c:dLbl>
          <c:idx val="0"/>
          <c:layout>
            <c:manualLayout>
              <c:x val="6.0675477909917432E-2"/>
              <c:y val="-1.7093363329583802E-3"/>
            </c:manualLayout>
          </c:layout>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22863588820245853"/>
          <c:y val="0.21419632545931758"/>
          <c:w val="0.53996666427467077"/>
          <c:h val="0.74484544431946009"/>
        </c:manualLayout>
      </c:layout>
      <c:pieChart>
        <c:varyColors val="1"/>
        <c:ser>
          <c:idx val="0"/>
          <c:order val="0"/>
          <c:tx>
            <c:strRef>
              <c:f>PieChart!$C$2</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6BF8-445A-9207-14BEF5DB9E17}"/>
              </c:ext>
            </c:extLst>
          </c:dPt>
          <c:dPt>
            <c:idx val="1"/>
            <c:bubble3D val="0"/>
            <c:spPr>
              <a:solidFill>
                <a:schemeClr val="accent2"/>
              </a:solidFill>
              <a:ln>
                <a:noFill/>
              </a:ln>
              <a:effectLst/>
            </c:spPr>
            <c:extLst>
              <c:ext xmlns:c16="http://schemas.microsoft.com/office/drawing/2014/chart" uri="{C3380CC4-5D6E-409C-BE32-E72D297353CC}">
                <c16:uniqueId val="{00000003-6BF8-445A-9207-14BEF5DB9E17}"/>
              </c:ext>
            </c:extLst>
          </c:dPt>
          <c:dPt>
            <c:idx val="2"/>
            <c:bubble3D val="0"/>
            <c:spPr>
              <a:solidFill>
                <a:schemeClr val="accent3"/>
              </a:solidFill>
              <a:ln>
                <a:noFill/>
              </a:ln>
              <a:effectLst/>
            </c:spPr>
            <c:extLst>
              <c:ext xmlns:c16="http://schemas.microsoft.com/office/drawing/2014/chart" uri="{C3380CC4-5D6E-409C-BE32-E72D297353CC}">
                <c16:uniqueId val="{00000005-6BF8-445A-9207-14BEF5DB9E17}"/>
              </c:ext>
            </c:extLst>
          </c:dPt>
          <c:dPt>
            <c:idx val="3"/>
            <c:bubble3D val="0"/>
            <c:spPr>
              <a:solidFill>
                <a:schemeClr val="accent4"/>
              </a:solidFill>
              <a:ln>
                <a:noFill/>
              </a:ln>
              <a:effectLst/>
            </c:spPr>
            <c:extLst>
              <c:ext xmlns:c16="http://schemas.microsoft.com/office/drawing/2014/chart" uri="{C3380CC4-5D6E-409C-BE32-E72D297353CC}">
                <c16:uniqueId val="{00000007-6BF8-445A-9207-14BEF5DB9E17}"/>
              </c:ext>
            </c:extLst>
          </c:dPt>
          <c:dPt>
            <c:idx val="4"/>
            <c:bubble3D val="0"/>
            <c:spPr>
              <a:solidFill>
                <a:schemeClr val="accent5"/>
              </a:solidFill>
              <a:ln>
                <a:noFill/>
              </a:ln>
              <a:effectLst/>
            </c:spPr>
            <c:extLst>
              <c:ext xmlns:c16="http://schemas.microsoft.com/office/drawing/2014/chart" uri="{C3380CC4-5D6E-409C-BE32-E72D297353CC}">
                <c16:uniqueId val="{00000009-6BF8-445A-9207-14BEF5DB9E17}"/>
              </c:ext>
            </c:extLst>
          </c:dPt>
          <c:dPt>
            <c:idx val="5"/>
            <c:bubble3D val="0"/>
            <c:spPr>
              <a:solidFill>
                <a:schemeClr val="accent6"/>
              </a:solidFill>
              <a:ln>
                <a:noFill/>
              </a:ln>
              <a:effectLst/>
            </c:spPr>
            <c:extLst>
              <c:ext xmlns:c16="http://schemas.microsoft.com/office/drawing/2014/chart" uri="{C3380CC4-5D6E-409C-BE32-E72D297353CC}">
                <c16:uniqueId val="{0000000B-6BF8-445A-9207-14BEF5DB9E17}"/>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6BF8-445A-9207-14BEF5DB9E17}"/>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6BF8-445A-9207-14BEF5DB9E17}"/>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6BF8-445A-9207-14BEF5DB9E17}"/>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6BF8-445A-9207-14BEF5DB9E17}"/>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6BF8-445A-9207-14BEF5DB9E17}"/>
              </c:ext>
            </c:extLst>
          </c:dPt>
          <c:dLbls>
            <c:dLbl>
              <c:idx val="3"/>
              <c:layout>
                <c:manualLayout>
                  <c:x val="-5.6753039465758576E-2"/>
                  <c:y val="-1.3968092607656221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BF8-445A-9207-14BEF5DB9E17}"/>
                </c:ext>
              </c:extLst>
            </c:dLbl>
            <c:dLbl>
              <c:idx val="4"/>
              <c:layout>
                <c:manualLayout>
                  <c:x val="-6.7534961195302126E-2"/>
                  <c:y val="-6.19466066741657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BF8-445A-9207-14BEF5DB9E17}"/>
                </c:ext>
              </c:extLst>
            </c:dLbl>
            <c:dLbl>
              <c:idx val="5"/>
              <c:layout>
                <c:manualLayout>
                  <c:x val="-1.9794745002359379E-2"/>
                  <c:y val="-7.562189726284200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BF8-445A-9207-14BEF5DB9E17}"/>
                </c:ext>
              </c:extLst>
            </c:dLbl>
            <c:dLbl>
              <c:idx val="6"/>
              <c:layout>
                <c:manualLayout>
                  <c:x val="7.6141580065540691E-3"/>
                  <c:y val="-3.381972253468323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BF8-445A-9207-14BEF5DB9E17}"/>
                </c:ext>
              </c:extLst>
            </c:dLbl>
            <c:dLbl>
              <c:idx val="7"/>
              <c:layout>
                <c:manualLayout>
                  <c:x val="-6.265528946412767E-2"/>
                  <c:y val="0.1126084739407573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BF8-445A-9207-14BEF5DB9E17}"/>
                </c:ext>
              </c:extLst>
            </c:dLbl>
            <c:dLbl>
              <c:idx val="8"/>
              <c:layout>
                <c:manualLayout>
                  <c:x val="-1.1671907312331609E-2"/>
                  <c:y val="3.179602549681289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6BF8-445A-9207-14BEF5DB9E17}"/>
                </c:ext>
              </c:extLst>
            </c:dLbl>
            <c:dLbl>
              <c:idx val="9"/>
              <c:layout>
                <c:manualLayout>
                  <c:x val="2.2335805787325417E-2"/>
                  <c:y val="7.394525684289446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BF8-445A-9207-14BEF5DB9E17}"/>
                </c:ext>
              </c:extLst>
            </c:dLbl>
            <c:dLbl>
              <c:idx val="10"/>
              <c:layout>
                <c:manualLayout>
                  <c:x val="6.0675477909917432E-2"/>
                  <c:y val="-1.7093363329583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6BF8-445A-9207-14BEF5DB9E17}"/>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PieChart!$C$2</c:f>
              <c:strCache>
                <c:ptCount val="11"/>
                <c:pt idx="0">
                  <c:v>EGU Point</c:v>
                </c:pt>
                <c:pt idx="1">
                  <c:v>Non-EGU Point</c:v>
                </c:pt>
                <c:pt idx="2">
                  <c:v>O&amp;G Area</c:v>
                </c:pt>
                <c:pt idx="3">
                  <c:v>O&amp;G Point</c:v>
                </c:pt>
                <c:pt idx="4">
                  <c:v>O&amp;G pre-production</c:v>
                </c:pt>
                <c:pt idx="5">
                  <c:v>Nonpoint</c:v>
                </c:pt>
                <c:pt idx="6">
                  <c:v>On-road Mobile</c:v>
                </c:pt>
                <c:pt idx="7">
                  <c:v>Other Non-road Mobile</c:v>
                </c:pt>
                <c:pt idx="8">
                  <c:v>Lawn &amp; Garden Equipment</c:v>
                </c:pt>
                <c:pt idx="9">
                  <c:v>Airports</c:v>
                </c:pt>
                <c:pt idx="10">
                  <c:v>Rail</c:v>
                </c:pt>
              </c:strCache>
            </c:strRef>
          </c:cat>
          <c:val>
            <c:numRef>
              <c:f>PieChart!$C$2</c:f>
              <c:numCache>
                <c:formatCode>_(* #,##0_);_(* \(#,##0\);_(* "-"??_);_(@_)</c:formatCode>
                <c:ptCount val="11"/>
                <c:pt idx="0">
                  <c:v>14541.9905306122</c:v>
                </c:pt>
                <c:pt idx="1">
                  <c:v>8617.41374489796</c:v>
                </c:pt>
                <c:pt idx="2">
                  <c:v>5317.9797448979598</c:v>
                </c:pt>
                <c:pt idx="3">
                  <c:v>2037.6328571428501</c:v>
                </c:pt>
                <c:pt idx="4">
                  <c:v>3360.5037448979601</c:v>
                </c:pt>
                <c:pt idx="5">
                  <c:v>816.46484693877096</c:v>
                </c:pt>
                <c:pt idx="6">
                  <c:v>7112.8774387755102</c:v>
                </c:pt>
                <c:pt idx="7">
                  <c:v>3764.4312142857202</c:v>
                </c:pt>
                <c:pt idx="8">
                  <c:v>1688.29834693877</c:v>
                </c:pt>
                <c:pt idx="9">
                  <c:v>1479.0951734693799</c:v>
                </c:pt>
                <c:pt idx="10">
                  <c:v>1015.22531632653</c:v>
                </c:pt>
              </c:numCache>
            </c:numRef>
          </c:val>
          <c:extLst>
            <c:ext xmlns:c16="http://schemas.microsoft.com/office/drawing/2014/chart" uri="{C3380CC4-5D6E-409C-BE32-E72D297353CC}">
              <c16:uniqueId val="{00000016-6BF8-445A-9207-14BEF5DB9E1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[2026_NOX_emis_4km_bySector_all_years.xlsx]PieChart - Smoke Flag!PivotTable1</c:name>
    <c:fmtId val="0"/>
  </c:pivotSource>
  <c:chart>
    <c:title>
      <c:tx>
        <c:strRef>
          <c:f>'PieChart - Smoke Flag'!$D$2</c:f>
          <c:strCache>
            <c:ptCount val="1"/>
            <c:pt idx="0">
              <c:v>NREL - Relative potential contribution of NOx sources on high ozone days (MDA8 &gt;= 70 ppb ) - 78 days without smoke flag</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6.0675477909917432E-2"/>
              <c:y val="-1.7093363329583802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4.7190818214831683E-2"/>
              <c:y val="7.3944585137615043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7.6141580065540691E-3"/>
              <c:y val="1.379926301747956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a:noFill/>
          </a:ln>
          <a:effectLst/>
        </c:spPr>
      </c:pivotFmt>
    </c:pivotFmts>
    <c:plotArea>
      <c:layout>
        <c:manualLayout>
          <c:layoutTarget val="inner"/>
          <c:xMode val="edge"/>
          <c:yMode val="edge"/>
          <c:x val="0.2272550541787082"/>
          <c:y val="0.21419632545931758"/>
          <c:w val="0.53996666427467077"/>
          <c:h val="0.74484544431946009"/>
        </c:manualLayout>
      </c:layout>
      <c:pieChart>
        <c:varyColors val="1"/>
        <c:ser>
          <c:idx val="0"/>
          <c:order val="0"/>
          <c:tx>
            <c:strRef>
              <c:f>'PieChart - Smoke Flag'!$D$2</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C830-4E02-AA3F-062018A5E5D8}"/>
              </c:ext>
            </c:extLst>
          </c:dPt>
          <c:dPt>
            <c:idx val="1"/>
            <c:bubble3D val="0"/>
            <c:spPr>
              <a:solidFill>
                <a:schemeClr val="accent2"/>
              </a:solidFill>
              <a:ln>
                <a:noFill/>
              </a:ln>
              <a:effectLst/>
            </c:spPr>
            <c:extLst>
              <c:ext xmlns:c16="http://schemas.microsoft.com/office/drawing/2014/chart" uri="{C3380CC4-5D6E-409C-BE32-E72D297353CC}">
                <c16:uniqueId val="{00000003-C830-4E02-AA3F-062018A5E5D8}"/>
              </c:ext>
            </c:extLst>
          </c:dPt>
          <c:dPt>
            <c:idx val="2"/>
            <c:bubble3D val="0"/>
            <c:spPr>
              <a:solidFill>
                <a:schemeClr val="accent3"/>
              </a:solidFill>
              <a:ln>
                <a:noFill/>
              </a:ln>
              <a:effectLst/>
            </c:spPr>
            <c:extLst>
              <c:ext xmlns:c16="http://schemas.microsoft.com/office/drawing/2014/chart" uri="{C3380CC4-5D6E-409C-BE32-E72D297353CC}">
                <c16:uniqueId val="{00000005-C830-4E02-AA3F-062018A5E5D8}"/>
              </c:ext>
            </c:extLst>
          </c:dPt>
          <c:dPt>
            <c:idx val="3"/>
            <c:bubble3D val="0"/>
            <c:spPr>
              <a:solidFill>
                <a:schemeClr val="accent4"/>
              </a:solidFill>
              <a:ln>
                <a:noFill/>
              </a:ln>
              <a:effectLst/>
            </c:spPr>
            <c:extLst>
              <c:ext xmlns:c16="http://schemas.microsoft.com/office/drawing/2014/chart" uri="{C3380CC4-5D6E-409C-BE32-E72D297353CC}">
                <c16:uniqueId val="{00000007-C830-4E02-AA3F-062018A5E5D8}"/>
              </c:ext>
            </c:extLst>
          </c:dPt>
          <c:dPt>
            <c:idx val="4"/>
            <c:bubble3D val="0"/>
            <c:spPr>
              <a:solidFill>
                <a:schemeClr val="accent5"/>
              </a:solidFill>
              <a:ln>
                <a:noFill/>
              </a:ln>
              <a:effectLst/>
            </c:spPr>
            <c:extLst>
              <c:ext xmlns:c16="http://schemas.microsoft.com/office/drawing/2014/chart" uri="{C3380CC4-5D6E-409C-BE32-E72D297353CC}">
                <c16:uniqueId val="{00000009-C830-4E02-AA3F-062018A5E5D8}"/>
              </c:ext>
            </c:extLst>
          </c:dPt>
          <c:dPt>
            <c:idx val="5"/>
            <c:bubble3D val="0"/>
            <c:spPr>
              <a:solidFill>
                <a:schemeClr val="accent6"/>
              </a:solidFill>
              <a:ln>
                <a:noFill/>
              </a:ln>
              <a:effectLst/>
            </c:spPr>
            <c:extLst>
              <c:ext xmlns:c16="http://schemas.microsoft.com/office/drawing/2014/chart" uri="{C3380CC4-5D6E-409C-BE32-E72D297353CC}">
                <c16:uniqueId val="{0000000B-C830-4E02-AA3F-062018A5E5D8}"/>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6-65DB-4E27-972D-B934F94351D8}"/>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C830-4E02-AA3F-062018A5E5D8}"/>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C830-4E02-AA3F-062018A5E5D8}"/>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C830-4E02-AA3F-062018A5E5D8}"/>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07-65DB-4E27-972D-B934F94351D8}"/>
              </c:ext>
            </c:extLst>
          </c:dPt>
          <c:dLbls>
            <c:dLbl>
              <c:idx val="3"/>
              <c:layout>
                <c:manualLayout>
                  <c:x val="1.7811997816760062E-2"/>
                  <c:y val="3.8860142482189725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30-4E02-AA3F-062018A5E5D8}"/>
                </c:ext>
              </c:extLst>
            </c:dLbl>
            <c:dLbl>
              <c:idx val="6"/>
              <c:layout>
                <c:manualLayout>
                  <c:x val="7.6141580065540691E-3"/>
                  <c:y val="1.37992630174795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DB-4E27-972D-B934F94351D8}"/>
                </c:ext>
              </c:extLst>
            </c:dLbl>
            <c:dLbl>
              <c:idx val="9"/>
              <c:layout>
                <c:manualLayout>
                  <c:x val="4.7190818214831683E-2"/>
                  <c:y val="7.394458513761504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830-4E02-AA3F-062018A5E5D8}"/>
                </c:ext>
              </c:extLst>
            </c:dLbl>
            <c:dLbl>
              <c:idx val="10"/>
              <c:layout>
                <c:manualLayout>
                  <c:x val="6.0675477909917432E-2"/>
                  <c:y val="-1.7093363329583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DB-4E27-972D-B934F94351D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'PieChart - Smoke Flag'!$D$2</c:f>
              <c:strCache>
                <c:ptCount val="11"/>
                <c:pt idx="0">
                  <c:v>EGU Point</c:v>
                </c:pt>
                <c:pt idx="1">
                  <c:v>Non-EGU Point</c:v>
                </c:pt>
                <c:pt idx="2">
                  <c:v>O&amp;G Area</c:v>
                </c:pt>
                <c:pt idx="3">
                  <c:v>O&amp;G Point</c:v>
                </c:pt>
                <c:pt idx="4">
                  <c:v>O&amp;G pre-production</c:v>
                </c:pt>
                <c:pt idx="5">
                  <c:v>Nonpoint</c:v>
                </c:pt>
                <c:pt idx="6">
                  <c:v>On-road Mobile</c:v>
                </c:pt>
                <c:pt idx="7">
                  <c:v>Other Non-road Mobile</c:v>
                </c:pt>
                <c:pt idx="8">
                  <c:v>Lawn &amp; Garden Equipment</c:v>
                </c:pt>
                <c:pt idx="9">
                  <c:v>Airports</c:v>
                </c:pt>
                <c:pt idx="10">
                  <c:v>Rail</c:v>
                </c:pt>
              </c:strCache>
            </c:strRef>
          </c:cat>
          <c:val>
            <c:numRef>
              <c:f>'PieChart - Smoke Flag'!$D$2</c:f>
              <c:numCache>
                <c:formatCode>_(* #,##0_);_(* \(#,##0\);_(* "-"??_);_(@_)</c:formatCode>
                <c:ptCount val="11"/>
                <c:pt idx="0">
                  <c:v>8152.25983673469</c:v>
                </c:pt>
                <c:pt idx="1">
                  <c:v>4065.3763265306102</c:v>
                </c:pt>
                <c:pt idx="2">
                  <c:v>2244.3467551020399</c:v>
                </c:pt>
                <c:pt idx="3">
                  <c:v>850.26205102040797</c:v>
                </c:pt>
                <c:pt idx="4">
                  <c:v>1381.15564285714</c:v>
                </c:pt>
                <c:pt idx="5">
                  <c:v>388.54586734693299</c:v>
                </c:pt>
                <c:pt idx="6">
                  <c:v>3414.5179183673399</c:v>
                </c:pt>
                <c:pt idx="7">
                  <c:v>1779.09230612243</c:v>
                </c:pt>
                <c:pt idx="8">
                  <c:v>809.83675510204</c:v>
                </c:pt>
                <c:pt idx="9">
                  <c:v>678.88976530612194</c:v>
                </c:pt>
                <c:pt idx="10">
                  <c:v>491.58297959183602</c:v>
                </c:pt>
              </c:numCache>
            </c:numRef>
          </c:val>
          <c:extLst>
            <c:ext xmlns:c16="http://schemas.microsoft.com/office/drawing/2014/chart" uri="{C3380CC4-5D6E-409C-BE32-E72D297353CC}">
              <c16:uniqueId val="{00000004-65DB-4E27-972D-B934F94351D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[2026_NOX_emis_4km_bySector_all_years.xlsx]bySite!PivotTable1</c:name>
    <c:fmtId val="5"/>
  </c:pivotSource>
  <c:chart>
    <c:title>
      <c:tx>
        <c:strRef>
          <c:f>bySite!$C$1</c:f>
          <c:strCache>
            <c:ptCount val="1"/>
            <c:pt idx="0">
              <c:v>Relative potential contribution of VOC sources on high ozone days (MDA8 &gt;= 70 ppb)</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bySite!$C$1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17.502948432298901</c:v>
                </c:pt>
                <c:pt idx="1">
                  <c:v>16.609076687575101</c:v>
                </c:pt>
                <c:pt idx="2">
                  <c:v>23.018326178906101</c:v>
                </c:pt>
                <c:pt idx="3">
                  <c:v>14.1179013032339</c:v>
                </c:pt>
                <c:pt idx="4">
                  <c:v>29.229007822357399</c:v>
                </c:pt>
                <c:pt idx="5">
                  <c:v>18.3872334966571</c:v>
                </c:pt>
                <c:pt idx="6">
                  <c:v>16.477284506715002</c:v>
                </c:pt>
                <c:pt idx="7">
                  <c:v>7.1248934007278599</c:v>
                </c:pt>
                <c:pt idx="8">
                  <c:v>6.5599028687896102</c:v>
                </c:pt>
                <c:pt idx="9">
                  <c:v>2.9698645535472901</c:v>
                </c:pt>
                <c:pt idx="10">
                  <c:v>3.897208420603</c:v>
                </c:pt>
              </c:numCache>
            </c:numRef>
          </c:val>
          <c:extLst>
            <c:ext xmlns:c16="http://schemas.microsoft.com/office/drawing/2014/chart" uri="{C3380CC4-5D6E-409C-BE32-E72D297353CC}">
              <c16:uniqueId val="{00000000-26C5-443F-B89F-76DD71D58B48}"/>
            </c:ext>
          </c:extLst>
        </c:ser>
        <c:ser>
          <c:idx val="1"/>
          <c:order val="1"/>
          <c:tx>
            <c:strRef>
              <c:f>bySite!$C$1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16.019167154985102</c:v>
                </c:pt>
                <c:pt idx="1">
                  <c:v>15.1029440599061</c:v>
                </c:pt>
                <c:pt idx="2">
                  <c:v>19.772731375423799</c:v>
                </c:pt>
                <c:pt idx="3">
                  <c:v>13.4058384900165</c:v>
                </c:pt>
                <c:pt idx="4">
                  <c:v>17.3207686545996</c:v>
                </c:pt>
                <c:pt idx="5">
                  <c:v>10.6070452718577</c:v>
                </c:pt>
                <c:pt idx="6">
                  <c:v>8.4174683208360808</c:v>
                </c:pt>
                <c:pt idx="7">
                  <c:v>7.4936679848983898</c:v>
                </c:pt>
                <c:pt idx="8">
                  <c:v>6.1366416104136601</c:v>
                </c:pt>
                <c:pt idx="9">
                  <c:v>5.6678516814690196</c:v>
                </c:pt>
                <c:pt idx="10">
                  <c:v>9.2125355842125192</c:v>
                </c:pt>
              </c:numCache>
            </c:numRef>
          </c:val>
          <c:extLst>
            <c:ext xmlns:c16="http://schemas.microsoft.com/office/drawing/2014/chart" uri="{C3380CC4-5D6E-409C-BE32-E72D297353CC}">
              <c16:uniqueId val="{00000001-26C5-443F-B89F-76DD71D58B48}"/>
            </c:ext>
          </c:extLst>
        </c:ser>
        <c:ser>
          <c:idx val="2"/>
          <c:order val="2"/>
          <c:tx>
            <c:strRef>
              <c:f>bySite!$C$1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11.952089130274899</c:v>
                </c:pt>
                <c:pt idx="1">
                  <c:v>13.2595504937659</c:v>
                </c:pt>
                <c:pt idx="2">
                  <c:v>12.1322696633201</c:v>
                </c:pt>
                <c:pt idx="3">
                  <c:v>14.0801082022732</c:v>
                </c:pt>
                <c:pt idx="4">
                  <c:v>10.6889955151288</c:v>
                </c:pt>
                <c:pt idx="5">
                  <c:v>19.9890210487562</c:v>
                </c:pt>
                <c:pt idx="6">
                  <c:v>22.119718474488</c:v>
                </c:pt>
                <c:pt idx="7">
                  <c:v>30.744116755972598</c:v>
                </c:pt>
                <c:pt idx="8">
                  <c:v>37.405684043569401</c:v>
                </c:pt>
                <c:pt idx="9">
                  <c:v>41.155152918300303</c:v>
                </c:pt>
                <c:pt idx="10">
                  <c:v>30.126771720978098</c:v>
                </c:pt>
              </c:numCache>
            </c:numRef>
          </c:val>
          <c:extLst>
            <c:ext xmlns:c16="http://schemas.microsoft.com/office/drawing/2014/chart" uri="{C3380CC4-5D6E-409C-BE32-E72D297353CC}">
              <c16:uniqueId val="{00000002-26C5-443F-B89F-76DD71D58B48}"/>
            </c:ext>
          </c:extLst>
        </c:ser>
        <c:ser>
          <c:idx val="3"/>
          <c:order val="3"/>
          <c:tx>
            <c:strRef>
              <c:f>bySite!$C$1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5.4001872080059403</c:v>
                </c:pt>
                <c:pt idx="1">
                  <c:v>6.3445602549636897</c:v>
                </c:pt>
                <c:pt idx="2">
                  <c:v>3.5851603498395401</c:v>
                </c:pt>
                <c:pt idx="3">
                  <c:v>10.150152466873299</c:v>
                </c:pt>
                <c:pt idx="4">
                  <c:v>4.0955869552483799</c:v>
                </c:pt>
                <c:pt idx="5">
                  <c:v>9.7839545524462608</c:v>
                </c:pt>
                <c:pt idx="6">
                  <c:v>7.6534221744517499</c:v>
                </c:pt>
                <c:pt idx="7">
                  <c:v>9.9893622963755195</c:v>
                </c:pt>
                <c:pt idx="8">
                  <c:v>15.532434389741701</c:v>
                </c:pt>
                <c:pt idx="9">
                  <c:v>12.853606234477599</c:v>
                </c:pt>
                <c:pt idx="10">
                  <c:v>8.5083525111118092</c:v>
                </c:pt>
              </c:numCache>
            </c:numRef>
          </c:val>
          <c:extLst>
            <c:ext xmlns:c16="http://schemas.microsoft.com/office/drawing/2014/chart" uri="{C3380CC4-5D6E-409C-BE32-E72D297353CC}">
              <c16:uniqueId val="{00000003-26C5-443F-B89F-76DD71D58B48}"/>
            </c:ext>
          </c:extLst>
        </c:ser>
        <c:ser>
          <c:idx val="4"/>
          <c:order val="4"/>
          <c:tx>
            <c:strRef>
              <c:f>bySite!$C$1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7.7876803152261598</c:v>
                </c:pt>
                <c:pt idx="1">
                  <c:v>8.0237475807917296</c:v>
                </c:pt>
                <c:pt idx="2">
                  <c:v>8.2929501884007095</c:v>
                </c:pt>
                <c:pt idx="3">
                  <c:v>8.03218944330726</c:v>
                </c:pt>
                <c:pt idx="4">
                  <c:v>6.7545216756889399</c:v>
                </c:pt>
                <c:pt idx="5">
                  <c:v>12.209771780951799</c:v>
                </c:pt>
                <c:pt idx="6">
                  <c:v>13.543076265175801</c:v>
                </c:pt>
                <c:pt idx="7">
                  <c:v>17.871458611709201</c:v>
                </c:pt>
                <c:pt idx="8">
                  <c:v>14.237349862824599</c:v>
                </c:pt>
                <c:pt idx="9">
                  <c:v>20.824031486539099</c:v>
                </c:pt>
                <c:pt idx="10">
                  <c:v>23.114632179545101</c:v>
                </c:pt>
              </c:numCache>
            </c:numRef>
          </c:val>
          <c:extLst>
            <c:ext xmlns:c16="http://schemas.microsoft.com/office/drawing/2014/chart" uri="{C3380CC4-5D6E-409C-BE32-E72D297353CC}">
              <c16:uniqueId val="{00000004-26C5-443F-B89F-76DD71D58B48}"/>
            </c:ext>
          </c:extLst>
        </c:ser>
        <c:ser>
          <c:idx val="5"/>
          <c:order val="5"/>
          <c:tx>
            <c:strRef>
              <c:f>bySite!$C$1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2.2669809029054901</c:v>
                </c:pt>
                <c:pt idx="1">
                  <c:v>2.1474739917488801</c:v>
                </c:pt>
                <c:pt idx="2">
                  <c:v>2.00581256779697</c:v>
                </c:pt>
                <c:pt idx="3">
                  <c:v>1.72490851813544</c:v>
                </c:pt>
                <c:pt idx="4">
                  <c:v>1.6410722691378701</c:v>
                </c:pt>
                <c:pt idx="5">
                  <c:v>1.24718142339727</c:v>
                </c:pt>
                <c:pt idx="6">
                  <c:v>1.51601144945874</c:v>
                </c:pt>
                <c:pt idx="7">
                  <c:v>1.24174620592635</c:v>
                </c:pt>
                <c:pt idx="8">
                  <c:v>0.87379877514067295</c:v>
                </c:pt>
                <c:pt idx="9">
                  <c:v>0.74522233144660699</c:v>
                </c:pt>
                <c:pt idx="10">
                  <c:v>1.1800779121023299</c:v>
                </c:pt>
              </c:numCache>
            </c:numRef>
          </c:val>
          <c:extLst>
            <c:ext xmlns:c16="http://schemas.microsoft.com/office/drawing/2014/chart" uri="{C3380CC4-5D6E-409C-BE32-E72D297353CC}">
              <c16:uniqueId val="{00000005-26C5-443F-B89F-76DD71D58B48}"/>
            </c:ext>
          </c:extLst>
        </c:ser>
        <c:ser>
          <c:idx val="6"/>
          <c:order val="6"/>
          <c:tx>
            <c:strRef>
              <c:f>bySite!$C$1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17.707915135087401</c:v>
                </c:pt>
                <c:pt idx="1">
                  <c:v>17.0603858152379</c:v>
                </c:pt>
                <c:pt idx="2">
                  <c:v>15.3405961442928</c:v>
                </c:pt>
                <c:pt idx="3">
                  <c:v>14.0564380803005</c:v>
                </c:pt>
                <c:pt idx="4">
                  <c:v>14.296691354583499</c:v>
                </c:pt>
                <c:pt idx="5">
                  <c:v>11.0425784850678</c:v>
                </c:pt>
                <c:pt idx="6">
                  <c:v>12.622739169142299</c:v>
                </c:pt>
                <c:pt idx="7">
                  <c:v>11.2898226982767</c:v>
                </c:pt>
                <c:pt idx="8">
                  <c:v>7.4341599569941197</c:v>
                </c:pt>
                <c:pt idx="9">
                  <c:v>6.7236140835993297</c:v>
                </c:pt>
                <c:pt idx="10">
                  <c:v>10.8208150265319</c:v>
                </c:pt>
              </c:numCache>
            </c:numRef>
          </c:val>
          <c:extLst>
            <c:ext xmlns:c16="http://schemas.microsoft.com/office/drawing/2014/chart" uri="{C3380CC4-5D6E-409C-BE32-E72D297353CC}">
              <c16:uniqueId val="{00000006-26C5-443F-B89F-76DD71D58B48}"/>
            </c:ext>
          </c:extLst>
        </c:ser>
        <c:ser>
          <c:idx val="7"/>
          <c:order val="7"/>
          <c:tx>
            <c:strRef>
              <c:f>bySite!$C$1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10.227807832746899</c:v>
                </c:pt>
                <c:pt idx="1">
                  <c:v>9.9533231557104198</c:v>
                </c:pt>
                <c:pt idx="2">
                  <c:v>8.8351482795076102</c:v>
                </c:pt>
                <c:pt idx="3">
                  <c:v>8.4730936398814407</c:v>
                </c:pt>
                <c:pt idx="4">
                  <c:v>7.5664049689386603</c:v>
                </c:pt>
                <c:pt idx="5">
                  <c:v>6.41810122220053</c:v>
                </c:pt>
                <c:pt idx="6">
                  <c:v>7.0503135930865897</c:v>
                </c:pt>
                <c:pt idx="7">
                  <c:v>6.5552362993528197</c:v>
                </c:pt>
                <c:pt idx="8">
                  <c:v>4.96450071458586</c:v>
                </c:pt>
                <c:pt idx="9">
                  <c:v>4.7525541156583602</c:v>
                </c:pt>
                <c:pt idx="10">
                  <c:v>6.8445530993106098</c:v>
                </c:pt>
              </c:numCache>
            </c:numRef>
          </c:val>
          <c:extLst>
            <c:ext xmlns:c16="http://schemas.microsoft.com/office/drawing/2014/chart" uri="{C3380CC4-5D6E-409C-BE32-E72D297353CC}">
              <c16:uniqueId val="{00000007-26C5-443F-B89F-76DD71D58B48}"/>
            </c:ext>
          </c:extLst>
        </c:ser>
        <c:ser>
          <c:idx val="8"/>
          <c:order val="8"/>
          <c:tx>
            <c:strRef>
              <c:f>bySite!$C$1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4.87622460234721</c:v>
                </c:pt>
                <c:pt idx="1">
                  <c:v>4.7955705121310199</c:v>
                </c:pt>
                <c:pt idx="2">
                  <c:v>4.2840742881764102</c:v>
                </c:pt>
                <c:pt idx="3">
                  <c:v>4.0905512336901699</c:v>
                </c:pt>
                <c:pt idx="4">
                  <c:v>3.39343403403171</c:v>
                </c:pt>
                <c:pt idx="5">
                  <c:v>2.8688184338627498</c:v>
                </c:pt>
                <c:pt idx="6">
                  <c:v>3.1901493248340098</c:v>
                </c:pt>
                <c:pt idx="7">
                  <c:v>2.6911793381194502</c:v>
                </c:pt>
                <c:pt idx="8">
                  <c:v>1.89313868181411</c:v>
                </c:pt>
                <c:pt idx="9">
                  <c:v>1.50618130476458</c:v>
                </c:pt>
                <c:pt idx="10">
                  <c:v>2.4674568276326698</c:v>
                </c:pt>
              </c:numCache>
            </c:numRef>
          </c:val>
          <c:extLst>
            <c:ext xmlns:c16="http://schemas.microsoft.com/office/drawing/2014/chart" uri="{C3380CC4-5D6E-409C-BE32-E72D297353CC}">
              <c16:uniqueId val="{00000008-26C5-443F-B89F-76DD71D58B48}"/>
            </c:ext>
          </c:extLst>
        </c:ser>
        <c:ser>
          <c:idx val="9"/>
          <c:order val="9"/>
          <c:tx>
            <c:strRef>
              <c:f>bySite!$C$1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4.02269895403722</c:v>
                </c:pt>
                <c:pt idx="1">
                  <c:v>4.7326805490066199</c:v>
                </c:pt>
                <c:pt idx="2">
                  <c:v>0.66347598661415896</c:v>
                </c:pt>
                <c:pt idx="3">
                  <c:v>9.6783266101117107</c:v>
                </c:pt>
                <c:pt idx="4">
                  <c:v>2.97294131118703</c:v>
                </c:pt>
                <c:pt idx="5">
                  <c:v>5.56561920617568</c:v>
                </c:pt>
                <c:pt idx="6">
                  <c:v>5.5101146153642899</c:v>
                </c:pt>
                <c:pt idx="7">
                  <c:v>3.1993842426306198</c:v>
                </c:pt>
                <c:pt idx="8">
                  <c:v>3.55276441457127</c:v>
                </c:pt>
                <c:pt idx="9">
                  <c:v>1.3432671588543299</c:v>
                </c:pt>
                <c:pt idx="10">
                  <c:v>1.92864268308037</c:v>
                </c:pt>
              </c:numCache>
            </c:numRef>
          </c:val>
          <c:extLst>
            <c:ext xmlns:c16="http://schemas.microsoft.com/office/drawing/2014/chart" uri="{C3380CC4-5D6E-409C-BE32-E72D297353CC}">
              <c16:uniqueId val="{00000009-26C5-443F-B89F-76DD71D58B48}"/>
            </c:ext>
          </c:extLst>
        </c:ser>
        <c:ser>
          <c:idx val="10"/>
          <c:order val="10"/>
          <c:tx>
            <c:strRef>
              <c:f>bySite!$C$1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2.2363003320844999</c:v>
                </c:pt>
                <c:pt idx="1">
                  <c:v>1.9706868991623001</c:v>
                </c:pt>
                <c:pt idx="2">
                  <c:v>2.0694549777217</c:v>
                </c:pt>
                <c:pt idx="3">
                  <c:v>2.1904920121762799</c:v>
                </c:pt>
                <c:pt idx="4">
                  <c:v>2.0405754390980202</c:v>
                </c:pt>
                <c:pt idx="5">
                  <c:v>1.8806750786266599</c:v>
                </c:pt>
                <c:pt idx="6">
                  <c:v>1.8997021064471999</c:v>
                </c:pt>
                <c:pt idx="7">
                  <c:v>1.7991321660103601</c:v>
                </c:pt>
                <c:pt idx="8">
                  <c:v>1.4096246815547799</c:v>
                </c:pt>
                <c:pt idx="9">
                  <c:v>1.4586541313433701</c:v>
                </c:pt>
                <c:pt idx="10">
                  <c:v>1.89895403489143</c:v>
                </c:pt>
              </c:numCache>
            </c:numRef>
          </c:val>
          <c:extLst>
            <c:ext xmlns:c16="http://schemas.microsoft.com/office/drawing/2014/chart" uri="{C3380CC4-5D6E-409C-BE32-E72D297353CC}">
              <c16:uniqueId val="{0000000A-26C5-443F-B89F-76DD71D58B48}"/>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[2026_NOX_emis_4km_bySector_all_years.xlsx]byThreshold!PivotTable1</c:name>
    <c:fmtId val="8"/>
  </c:pivotSource>
  <c:chart>
    <c:title>
      <c:tx>
        <c:strRef>
          <c:f>byThreshold!$C$1</c:f>
          <c:strCache>
            <c:ptCount val="1"/>
            <c:pt idx="0">
              <c:v>NREL - Relative potential contribution of NOx sources on high ozone days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byThreshold!$C$1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29.229007822357399</c:v>
                </c:pt>
                <c:pt idx="1">
                  <c:v>33.609436035571797</c:v>
                </c:pt>
                <c:pt idx="2">
                  <c:v>28.316695342069899</c:v>
                </c:pt>
                <c:pt idx="3">
                  <c:v>24.5906559655613</c:v>
                </c:pt>
                <c:pt idx="4">
                  <c:v>21.0460577479821</c:v>
                </c:pt>
              </c:numCache>
            </c:numRef>
          </c:val>
          <c:extLst>
            <c:ext xmlns:c16="http://schemas.microsoft.com/office/drawing/2014/chart" uri="{C3380CC4-5D6E-409C-BE32-E72D297353CC}">
              <c16:uniqueId val="{00000000-51D0-4421-A2C2-318A12284B1D}"/>
            </c:ext>
          </c:extLst>
        </c:ser>
        <c:ser>
          <c:idx val="1"/>
          <c:order val="1"/>
          <c:tx>
            <c:strRef>
              <c:f>byThreshold!$C$1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17.3207686545996</c:v>
                </c:pt>
                <c:pt idx="1">
                  <c:v>16.760384033807501</c:v>
                </c:pt>
                <c:pt idx="2">
                  <c:v>17.7151238188709</c:v>
                </c:pt>
                <c:pt idx="3">
                  <c:v>16.794549341175301</c:v>
                </c:pt>
                <c:pt idx="4">
                  <c:v>16.584968739020699</c:v>
                </c:pt>
              </c:numCache>
            </c:numRef>
          </c:val>
          <c:extLst>
            <c:ext xmlns:c16="http://schemas.microsoft.com/office/drawing/2014/chart" uri="{C3380CC4-5D6E-409C-BE32-E72D297353CC}">
              <c16:uniqueId val="{0000000C-51D0-4421-A2C2-318A12284B1D}"/>
            </c:ext>
          </c:extLst>
        </c:ser>
        <c:ser>
          <c:idx val="2"/>
          <c:order val="2"/>
          <c:tx>
            <c:strRef>
              <c:f>byThreshold!$C$1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10.6889955151288</c:v>
                </c:pt>
                <c:pt idx="1">
                  <c:v>9.2527998638299405</c:v>
                </c:pt>
                <c:pt idx="2">
                  <c:v>10.821551952578901</c:v>
                </c:pt>
                <c:pt idx="3">
                  <c:v>13.3825875300635</c:v>
                </c:pt>
                <c:pt idx="4">
                  <c:v>14.3627424079845</c:v>
                </c:pt>
              </c:numCache>
            </c:numRef>
          </c:val>
          <c:extLst>
            <c:ext xmlns:c16="http://schemas.microsoft.com/office/drawing/2014/chart" uri="{C3380CC4-5D6E-409C-BE32-E72D297353CC}">
              <c16:uniqueId val="{0000000D-51D0-4421-A2C2-318A12284B1D}"/>
            </c:ext>
          </c:extLst>
        </c:ser>
        <c:ser>
          <c:idx val="3"/>
          <c:order val="3"/>
          <c:tx>
            <c:strRef>
              <c:f>byThreshold!$C$1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4.0955869552483799</c:v>
                </c:pt>
                <c:pt idx="1">
                  <c:v>3.5053872900953298</c:v>
                </c:pt>
                <c:pt idx="2">
                  <c:v>4.1942455047031597</c:v>
                </c:pt>
                <c:pt idx="3">
                  <c:v>4.7956457021329202</c:v>
                </c:pt>
                <c:pt idx="4">
                  <c:v>4.91488963510976</c:v>
                </c:pt>
              </c:numCache>
            </c:numRef>
          </c:val>
          <c:extLst>
            <c:ext xmlns:c16="http://schemas.microsoft.com/office/drawing/2014/chart" uri="{C3380CC4-5D6E-409C-BE32-E72D297353CC}">
              <c16:uniqueId val="{0000000E-51D0-4421-A2C2-318A12284B1D}"/>
            </c:ext>
          </c:extLst>
        </c:ser>
        <c:ser>
          <c:idx val="4"/>
          <c:order val="4"/>
          <c:tx>
            <c:strRef>
              <c:f>byThreshold!$C$1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6.7545216756889399</c:v>
                </c:pt>
                <c:pt idx="1">
                  <c:v>5.6941097515813697</c:v>
                </c:pt>
                <c:pt idx="2">
                  <c:v>6.8733903347137399</c:v>
                </c:pt>
                <c:pt idx="3">
                  <c:v>8.5520043315295506</c:v>
                </c:pt>
                <c:pt idx="4">
                  <c:v>8.9252833090074599</c:v>
                </c:pt>
              </c:numCache>
            </c:numRef>
          </c:val>
          <c:extLst>
            <c:ext xmlns:c16="http://schemas.microsoft.com/office/drawing/2014/chart" uri="{C3380CC4-5D6E-409C-BE32-E72D297353CC}">
              <c16:uniqueId val="{0000000F-51D0-4421-A2C2-318A12284B1D}"/>
            </c:ext>
          </c:extLst>
        </c:ser>
        <c:ser>
          <c:idx val="5"/>
          <c:order val="5"/>
          <c:tx>
            <c:strRef>
              <c:f>byThreshold!$C$1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1.6410722691378701</c:v>
                </c:pt>
                <c:pt idx="1">
                  <c:v>1.6018635000615</c:v>
                </c:pt>
                <c:pt idx="2">
                  <c:v>1.64465676780352</c:v>
                </c:pt>
                <c:pt idx="3">
                  <c:v>1.60147828755246</c:v>
                </c:pt>
                <c:pt idx="4">
                  <c:v>1.81672338168848</c:v>
                </c:pt>
              </c:numCache>
            </c:numRef>
          </c:val>
          <c:extLst>
            <c:ext xmlns:c16="http://schemas.microsoft.com/office/drawing/2014/chart" uri="{C3380CC4-5D6E-409C-BE32-E72D297353CC}">
              <c16:uniqueId val="{00000010-51D0-4421-A2C2-318A12284B1D}"/>
            </c:ext>
          </c:extLst>
        </c:ser>
        <c:ser>
          <c:idx val="6"/>
          <c:order val="6"/>
          <c:tx>
            <c:strRef>
              <c:f>byThreshold!$C$1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14.296691354583499</c:v>
                </c:pt>
                <c:pt idx="1">
                  <c:v>14.0770809404974</c:v>
                </c:pt>
                <c:pt idx="2">
                  <c:v>14.380055102978201</c:v>
                </c:pt>
                <c:pt idx="3">
                  <c:v>14.095949768758</c:v>
                </c:pt>
                <c:pt idx="4">
                  <c:v>15.139247176089</c:v>
                </c:pt>
              </c:numCache>
            </c:numRef>
          </c:val>
          <c:extLst>
            <c:ext xmlns:c16="http://schemas.microsoft.com/office/drawing/2014/chart" uri="{C3380CC4-5D6E-409C-BE32-E72D297353CC}">
              <c16:uniqueId val="{00000011-51D0-4421-A2C2-318A12284B1D}"/>
            </c:ext>
          </c:extLst>
        </c:ser>
        <c:ser>
          <c:idx val="7"/>
          <c:order val="7"/>
          <c:tx>
            <c:strRef>
              <c:f>byThreshold!$C$1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7.5664049689386603</c:v>
                </c:pt>
                <c:pt idx="1">
                  <c:v>7.3346888177635003</c:v>
                </c:pt>
                <c:pt idx="2">
                  <c:v>7.6251315661156598</c:v>
                </c:pt>
                <c:pt idx="3">
                  <c:v>7.4878861530158396</c:v>
                </c:pt>
                <c:pt idx="4">
                  <c:v>8.2006720647828395</c:v>
                </c:pt>
              </c:numCache>
            </c:numRef>
          </c:val>
          <c:extLst>
            <c:ext xmlns:c16="http://schemas.microsoft.com/office/drawing/2014/chart" uri="{C3380CC4-5D6E-409C-BE32-E72D297353CC}">
              <c16:uniqueId val="{00000012-51D0-4421-A2C2-318A12284B1D}"/>
            </c:ext>
          </c:extLst>
        </c:ser>
        <c:ser>
          <c:idx val="8"/>
          <c:order val="8"/>
          <c:tx>
            <c:strRef>
              <c:f>byThreshold!$C$1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3.39343403403171</c:v>
                </c:pt>
                <c:pt idx="1">
                  <c:v>3.3387253552947298</c:v>
                </c:pt>
                <c:pt idx="2">
                  <c:v>3.3947225271504502</c:v>
                </c:pt>
                <c:pt idx="3">
                  <c:v>3.2549928725931601</c:v>
                </c:pt>
                <c:pt idx="4">
                  <c:v>3.6238844181439802</c:v>
                </c:pt>
              </c:numCache>
            </c:numRef>
          </c:val>
          <c:extLst>
            <c:ext xmlns:c16="http://schemas.microsoft.com/office/drawing/2014/chart" uri="{C3380CC4-5D6E-409C-BE32-E72D297353CC}">
              <c16:uniqueId val="{00000013-51D0-4421-A2C2-318A12284B1D}"/>
            </c:ext>
          </c:extLst>
        </c:ser>
        <c:ser>
          <c:idx val="9"/>
          <c:order val="9"/>
          <c:tx>
            <c:strRef>
              <c:f>byThreshold!$C$1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2.97294131118703</c:v>
                </c:pt>
                <c:pt idx="1">
                  <c:v>2.7988683627875601</c:v>
                </c:pt>
                <c:pt idx="2">
                  <c:v>2.9871935915685901</c:v>
                </c:pt>
                <c:pt idx="3">
                  <c:v>3.4156857475498899</c:v>
                </c:pt>
                <c:pt idx="4">
                  <c:v>3.2709467780671999</c:v>
                </c:pt>
              </c:numCache>
            </c:numRef>
          </c:val>
          <c:extLst>
            <c:ext xmlns:c16="http://schemas.microsoft.com/office/drawing/2014/chart" uri="{C3380CC4-5D6E-409C-BE32-E72D297353CC}">
              <c16:uniqueId val="{00000014-51D0-4421-A2C2-318A12284B1D}"/>
            </c:ext>
          </c:extLst>
        </c:ser>
        <c:ser>
          <c:idx val="10"/>
          <c:order val="10"/>
          <c:tx>
            <c:strRef>
              <c:f>byThreshold!$C$1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163 days</c:v>
                  </c:pt>
                  <c:pt idx="1">
                    <c:v>78 days without smoke flag</c:v>
                  </c:pt>
                  <c:pt idx="2">
                    <c:v>150 days</c:v>
                  </c:pt>
                  <c:pt idx="3">
                    <c:v>74 days</c:v>
                  </c:pt>
                  <c:pt idx="4">
                    <c:v>42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2.0405754390980202</c:v>
                </c:pt>
                <c:pt idx="1">
                  <c:v>2.0266560487092198</c:v>
                </c:pt>
                <c:pt idx="2">
                  <c:v>2.0472334914466499</c:v>
                </c:pt>
                <c:pt idx="3">
                  <c:v>2.0285643000678499</c:v>
                </c:pt>
                <c:pt idx="4">
                  <c:v>2.1145843421236599</c:v>
                </c:pt>
              </c:numCache>
            </c:numRef>
          </c:val>
          <c:extLst>
            <c:ext xmlns:c16="http://schemas.microsoft.com/office/drawing/2014/chart" uri="{C3380CC4-5D6E-409C-BE32-E72D297353CC}">
              <c16:uniqueId val="{00000015-51D0-4421-A2C2-318A12284B1D}"/>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[2026_NOX_emis_4km_bySector_all_years.xlsx]byYear!PivotTable1</c:name>
    <c:fmtId val="3"/>
  </c:pivotSource>
  <c:chart>
    <c:title>
      <c:tx>
        <c:strRef>
          <c:f>byYear!$C$1</c:f>
          <c:strCache>
            <c:ptCount val="1"/>
            <c:pt idx="0">
              <c:v>NREL - Relative potential contribution of NOx sources on high ozone days (MDA8&gt;=70 ppb)</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byYear!$C$1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33.227622773505203</c:v>
                </c:pt>
                <c:pt idx="1">
                  <c:v>30.356281275303498</c:v>
                </c:pt>
                <c:pt idx="2">
                  <c:v>36.382138944488098</c:v>
                </c:pt>
                <c:pt idx="3">
                  <c:v>34.1674423757593</c:v>
                </c:pt>
                <c:pt idx="4">
                  <c:v>22.826036503257001</c:v>
                </c:pt>
                <c:pt idx="5">
                  <c:v>19.3411789740525</c:v>
                </c:pt>
                <c:pt idx="6">
                  <c:v>33.911465225349801</c:v>
                </c:pt>
              </c:numCache>
            </c:numRef>
          </c:val>
          <c:extLst>
            <c:ext xmlns:c16="http://schemas.microsoft.com/office/drawing/2014/chart" uri="{C3380CC4-5D6E-409C-BE32-E72D297353CC}">
              <c16:uniqueId val="{00000000-1365-49B1-9CF8-F7BFF2BDD6E2}"/>
            </c:ext>
          </c:extLst>
        </c:ser>
        <c:ser>
          <c:idx val="1"/>
          <c:order val="1"/>
          <c:tx>
            <c:strRef>
              <c:f>byYear!$C$1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16.3252229609379</c:v>
                </c:pt>
                <c:pt idx="1">
                  <c:v>17.84073024604</c:v>
                </c:pt>
                <c:pt idx="2">
                  <c:v>18.094426140001001</c:v>
                </c:pt>
                <c:pt idx="3">
                  <c:v>14.1032582076941</c:v>
                </c:pt>
                <c:pt idx="4">
                  <c:v>17.9382177936996</c:v>
                </c:pt>
                <c:pt idx="5">
                  <c:v>17.440523527364</c:v>
                </c:pt>
                <c:pt idx="6">
                  <c:v>17.9300438133174</c:v>
                </c:pt>
              </c:numCache>
            </c:numRef>
          </c:val>
          <c:extLst>
            <c:ext xmlns:c16="http://schemas.microsoft.com/office/drawing/2014/chart" uri="{C3380CC4-5D6E-409C-BE32-E72D297353CC}">
              <c16:uniqueId val="{0000000C-1365-49B1-9CF8-F7BFF2BDD6E2}"/>
            </c:ext>
          </c:extLst>
        </c:ser>
        <c:ser>
          <c:idx val="2"/>
          <c:order val="2"/>
          <c:tx>
            <c:strRef>
              <c:f>byYear!$C$1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8.5751631670045292</c:v>
                </c:pt>
                <c:pt idx="1">
                  <c:v>6.5602452427609004</c:v>
                </c:pt>
                <c:pt idx="2">
                  <c:v>9.0059473449567395</c:v>
                </c:pt>
                <c:pt idx="3">
                  <c:v>11.4398687315567</c:v>
                </c:pt>
                <c:pt idx="4">
                  <c:v>12.282964065657801</c:v>
                </c:pt>
                <c:pt idx="5">
                  <c:v>15.246204565677401</c:v>
                </c:pt>
                <c:pt idx="6">
                  <c:v>8.0876545238087196</c:v>
                </c:pt>
              </c:numCache>
            </c:numRef>
          </c:val>
          <c:extLst>
            <c:ext xmlns:c16="http://schemas.microsoft.com/office/drawing/2014/chart" uri="{C3380CC4-5D6E-409C-BE32-E72D297353CC}">
              <c16:uniqueId val="{0000000D-1365-49B1-9CF8-F7BFF2BDD6E2}"/>
            </c:ext>
          </c:extLst>
        </c:ser>
        <c:ser>
          <c:idx val="3"/>
          <c:order val="3"/>
          <c:tx>
            <c:strRef>
              <c:f>byYear!$C$1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4.6774698652783204</c:v>
                </c:pt>
                <c:pt idx="1">
                  <c:v>4.27533705719895</c:v>
                </c:pt>
                <c:pt idx="2">
                  <c:v>2.8403955782408099</c:v>
                </c:pt>
                <c:pt idx="3">
                  <c:v>4.74119788817959</c:v>
                </c:pt>
                <c:pt idx="4">
                  <c:v>4.9381584271771901</c:v>
                </c:pt>
                <c:pt idx="5">
                  <c:v>5.3891312798373097</c:v>
                </c:pt>
                <c:pt idx="6">
                  <c:v>2.2361385248389198</c:v>
                </c:pt>
              </c:numCache>
            </c:numRef>
          </c:val>
          <c:extLst>
            <c:ext xmlns:c16="http://schemas.microsoft.com/office/drawing/2014/chart" uri="{C3380CC4-5D6E-409C-BE32-E72D297353CC}">
              <c16:uniqueId val="{0000000E-1365-49B1-9CF8-F7BFF2BDD6E2}"/>
            </c:ext>
          </c:extLst>
        </c:ser>
        <c:ser>
          <c:idx val="4"/>
          <c:order val="4"/>
          <c:tx>
            <c:strRef>
              <c:f>byYear!$C$1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5.93010869918845</c:v>
                </c:pt>
                <c:pt idx="1">
                  <c:v>4.1574441826182902</c:v>
                </c:pt>
                <c:pt idx="2">
                  <c:v>5.6156282801035102</c:v>
                </c:pt>
                <c:pt idx="3">
                  <c:v>8.1791744563577193</c:v>
                </c:pt>
                <c:pt idx="4">
                  <c:v>6.5220873054426596</c:v>
                </c:pt>
                <c:pt idx="5">
                  <c:v>9.7093230244274302</c:v>
                </c:pt>
                <c:pt idx="6">
                  <c:v>5.2007610143427101</c:v>
                </c:pt>
              </c:numCache>
            </c:numRef>
          </c:val>
          <c:extLst>
            <c:ext xmlns:c16="http://schemas.microsoft.com/office/drawing/2014/chart" uri="{C3380CC4-5D6E-409C-BE32-E72D297353CC}">
              <c16:uniqueId val="{0000000F-1365-49B1-9CF8-F7BFF2BDD6E2}"/>
            </c:ext>
          </c:extLst>
        </c:ser>
        <c:ser>
          <c:idx val="5"/>
          <c:order val="5"/>
          <c:tx>
            <c:strRef>
              <c:f>byYear!$C$1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1.60130591528671</c:v>
                </c:pt>
                <c:pt idx="1">
                  <c:v>1.8077629728276701</c:v>
                </c:pt>
                <c:pt idx="2">
                  <c:v>1.37004073900245</c:v>
                </c:pt>
                <c:pt idx="3">
                  <c:v>1.4576265669836601</c:v>
                </c:pt>
                <c:pt idx="4">
                  <c:v>1.4652854640378801</c:v>
                </c:pt>
                <c:pt idx="5">
                  <c:v>1.89297859936651</c:v>
                </c:pt>
                <c:pt idx="6">
                  <c:v>1.78718011684814</c:v>
                </c:pt>
              </c:numCache>
            </c:numRef>
          </c:val>
          <c:extLst>
            <c:ext xmlns:c16="http://schemas.microsoft.com/office/drawing/2014/chart" uri="{C3380CC4-5D6E-409C-BE32-E72D297353CC}">
              <c16:uniqueId val="{00000010-1365-49B1-9CF8-F7BFF2BDD6E2}"/>
            </c:ext>
          </c:extLst>
        </c:ser>
        <c:ser>
          <c:idx val="6"/>
          <c:order val="6"/>
          <c:tx>
            <c:strRef>
              <c:f>byYear!$C$1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13.9923535099714</c:v>
                </c:pt>
                <c:pt idx="1">
                  <c:v>14.9269051555011</c:v>
                </c:pt>
                <c:pt idx="2">
                  <c:v>12.929494326131501</c:v>
                </c:pt>
                <c:pt idx="3">
                  <c:v>13.1908438403968</c:v>
                </c:pt>
                <c:pt idx="4">
                  <c:v>13.5991090601587</c:v>
                </c:pt>
                <c:pt idx="5">
                  <c:v>15.579146318931601</c:v>
                </c:pt>
                <c:pt idx="6">
                  <c:v>15.1670267861304</c:v>
                </c:pt>
              </c:numCache>
            </c:numRef>
          </c:val>
          <c:extLst>
            <c:ext xmlns:c16="http://schemas.microsoft.com/office/drawing/2014/chart" uri="{C3380CC4-5D6E-409C-BE32-E72D297353CC}">
              <c16:uniqueId val="{00000011-1365-49B1-9CF8-F7BFF2BDD6E2}"/>
            </c:ext>
          </c:extLst>
        </c:ser>
        <c:ser>
          <c:idx val="7"/>
          <c:order val="7"/>
          <c:tx>
            <c:strRef>
              <c:f>byYear!$C$1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7.1461769846334597</c:v>
                </c:pt>
                <c:pt idx="1">
                  <c:v>8.2634458465447693</c:v>
                </c:pt>
                <c:pt idx="2">
                  <c:v>6.7146441028924597</c:v>
                </c:pt>
                <c:pt idx="3">
                  <c:v>6.8113249806771803</c:v>
                </c:pt>
                <c:pt idx="4">
                  <c:v>7.1886917786096598</c:v>
                </c:pt>
                <c:pt idx="5">
                  <c:v>8.4198975187150005</c:v>
                </c:pt>
                <c:pt idx="6">
                  <c:v>7.9663229621919101</c:v>
                </c:pt>
              </c:numCache>
            </c:numRef>
          </c:val>
          <c:extLst>
            <c:ext xmlns:c16="http://schemas.microsoft.com/office/drawing/2014/chart" uri="{C3380CC4-5D6E-409C-BE32-E72D297353CC}">
              <c16:uniqueId val="{00000012-1365-49B1-9CF8-F7BFF2BDD6E2}"/>
            </c:ext>
          </c:extLst>
        </c:ser>
        <c:ser>
          <c:idx val="8"/>
          <c:order val="8"/>
          <c:tx>
            <c:strRef>
              <c:f>byYear!$C$1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3.2973247642994199</c:v>
                </c:pt>
                <c:pt idx="1">
                  <c:v>3.6832579150489302</c:v>
                </c:pt>
                <c:pt idx="2">
                  <c:v>2.91088738892104</c:v>
                </c:pt>
                <c:pt idx="3">
                  <c:v>3.1880887386860501</c:v>
                </c:pt>
                <c:pt idx="4">
                  <c:v>3.0910985288799702</c:v>
                </c:pt>
                <c:pt idx="5">
                  <c:v>3.7950450234680999</c:v>
                </c:pt>
                <c:pt idx="6">
                  <c:v>3.6572385738916</c:v>
                </c:pt>
              </c:numCache>
            </c:numRef>
          </c:val>
          <c:extLst>
            <c:ext xmlns:c16="http://schemas.microsoft.com/office/drawing/2014/chart" uri="{C3380CC4-5D6E-409C-BE32-E72D297353CC}">
              <c16:uniqueId val="{00000013-1365-49B1-9CF8-F7BFF2BDD6E2}"/>
            </c:ext>
          </c:extLst>
        </c:ser>
        <c:ser>
          <c:idx val="9"/>
          <c:order val="9"/>
          <c:tx>
            <c:strRef>
              <c:f>byYear!$C$1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3.39168376227282</c:v>
                </c:pt>
                <c:pt idx="1">
                  <c:v>6.2018386180493597</c:v>
                </c:pt>
                <c:pt idx="2">
                  <c:v>2.09806567550838</c:v>
                </c:pt>
                <c:pt idx="3">
                  <c:v>0.76251075412902702</c:v>
                </c:pt>
                <c:pt idx="4">
                  <c:v>8.1060753981497307</c:v>
                </c:pt>
                <c:pt idx="5">
                  <c:v>1.07044145801293</c:v>
                </c:pt>
                <c:pt idx="6">
                  <c:v>1.8863373157798899</c:v>
                </c:pt>
              </c:numCache>
            </c:numRef>
          </c:val>
          <c:extLst>
            <c:ext xmlns:c16="http://schemas.microsoft.com/office/drawing/2014/chart" uri="{C3380CC4-5D6E-409C-BE32-E72D297353CC}">
              <c16:uniqueId val="{00000014-1365-49B1-9CF8-F7BFF2BDD6E2}"/>
            </c:ext>
          </c:extLst>
        </c:ser>
        <c:ser>
          <c:idx val="10"/>
          <c:order val="10"/>
          <c:tx>
            <c:strRef>
              <c:f>byYear!$C$1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1.83556759762153</c:v>
                </c:pt>
                <c:pt idx="1">
                  <c:v>1.92675148810643</c:v>
                </c:pt>
                <c:pt idx="2">
                  <c:v>2.0383314797538099</c:v>
                </c:pt>
                <c:pt idx="3">
                  <c:v>1.9586634595794401</c:v>
                </c:pt>
                <c:pt idx="4">
                  <c:v>2.0422756749296802</c:v>
                </c:pt>
                <c:pt idx="5">
                  <c:v>2.1161297101469998</c:v>
                </c:pt>
                <c:pt idx="6">
                  <c:v>2.1698311435002799</c:v>
                </c:pt>
              </c:numCache>
            </c:numRef>
          </c:val>
          <c:extLst>
            <c:ext xmlns:c16="http://schemas.microsoft.com/office/drawing/2014/chart" uri="{C3380CC4-5D6E-409C-BE32-E72D297353CC}">
              <c16:uniqueId val="{00000015-1365-49B1-9CF8-F7BFF2BDD6E2}"/>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[2026_NOX_emis_4km_bySector_all_years.xlsx]bySite_old!PivotTable1</c:name>
    <c:fmtId val="1"/>
  </c:pivotSource>
  <c:chart>
    <c:title>
      <c:tx>
        <c:strRef>
          <c:f>bySite_old!$D$1</c:f>
          <c:strCache>
            <c:ptCount val="1"/>
            <c:pt idx="0">
              <c:v>2022 NOx</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pivotFmt>
      <c:pivotFmt>
        <c:idx val="31"/>
        <c:spPr>
          <a:solidFill>
            <a:schemeClr val="accent1"/>
          </a:solidFill>
          <a:ln>
            <a:noFill/>
          </a:ln>
          <a:effectLst/>
        </c:spPr>
      </c:pivotFmt>
      <c:pivotFmt>
        <c:idx val="32"/>
        <c:spPr>
          <a:solidFill>
            <a:schemeClr val="accent1"/>
          </a:solidFill>
          <a:ln>
            <a:noFill/>
          </a:ln>
          <a:effectLst/>
        </c:spPr>
      </c:pivotFmt>
      <c:pivotFmt>
        <c:idx val="33"/>
        <c:spPr>
          <a:solidFill>
            <a:schemeClr val="accent1"/>
          </a:solidFill>
          <a:ln>
            <a:noFill/>
          </a:ln>
          <a:effectLst/>
        </c:spPr>
      </c:pivotFmt>
      <c:pivotFmt>
        <c:idx val="34"/>
        <c:spPr>
          <a:solidFill>
            <a:schemeClr val="accent1"/>
          </a:solidFill>
          <a:ln>
            <a:noFill/>
          </a:ln>
          <a:effectLst/>
        </c:spPr>
      </c:pivotFmt>
      <c:pivotFmt>
        <c:idx val="35"/>
        <c:spPr>
          <a:solidFill>
            <a:schemeClr val="accent1"/>
          </a:solidFill>
          <a:ln>
            <a:noFill/>
          </a:ln>
          <a:effectLst/>
        </c:spPr>
      </c:pivotFmt>
      <c:pivotFmt>
        <c:idx val="36"/>
        <c:spPr>
          <a:solidFill>
            <a:schemeClr val="accent1"/>
          </a:solidFill>
          <a:ln>
            <a:noFill/>
          </a:ln>
          <a:effectLst/>
        </c:spPr>
      </c:pivotFmt>
      <c:pivotFmt>
        <c:idx val="37"/>
        <c:spPr>
          <a:solidFill>
            <a:schemeClr val="accent1"/>
          </a:solidFill>
          <a:ln>
            <a:noFill/>
          </a:ln>
          <a:effectLst/>
        </c:spPr>
      </c:pivotFmt>
      <c:pivotFmt>
        <c:idx val="38"/>
        <c:spPr>
          <a:solidFill>
            <a:schemeClr val="accent1"/>
          </a:solidFill>
          <a:ln>
            <a:noFill/>
          </a:ln>
          <a:effectLst/>
        </c:spPr>
      </c:pivotFmt>
      <c:pivotFmt>
        <c:idx val="39"/>
        <c:spPr>
          <a:solidFill>
            <a:schemeClr val="accent1"/>
          </a:solidFill>
          <a:ln>
            <a:noFill/>
          </a:ln>
          <a:effectLst/>
        </c:spPr>
      </c:pivotFmt>
      <c:pivotFmt>
        <c:idx val="40"/>
        <c:spPr>
          <a:solidFill>
            <a:schemeClr val="accent1"/>
          </a:solidFill>
          <a:ln>
            <a:noFill/>
          </a:ln>
          <a:effectLst/>
        </c:spPr>
      </c:pivotFmt>
      <c:pivotFmt>
        <c:idx val="41"/>
        <c:spPr>
          <a:solidFill>
            <a:schemeClr val="accent2"/>
          </a:solidFill>
          <a:ln>
            <a:noFill/>
          </a:ln>
          <a:effectLst/>
        </c:spPr>
      </c:pivotFmt>
      <c:pivotFmt>
        <c:idx val="42"/>
        <c:spPr>
          <a:solidFill>
            <a:schemeClr val="accent2"/>
          </a:solidFill>
          <a:ln>
            <a:noFill/>
          </a:ln>
          <a:effectLst/>
        </c:spPr>
      </c:pivotFmt>
      <c:pivotFmt>
        <c:idx val="43"/>
        <c:spPr>
          <a:solidFill>
            <a:schemeClr val="accent2"/>
          </a:solidFill>
          <a:ln>
            <a:noFill/>
          </a:ln>
          <a:effectLst/>
        </c:spPr>
      </c:pivotFmt>
      <c:pivotFmt>
        <c:idx val="44"/>
        <c:spPr>
          <a:solidFill>
            <a:schemeClr val="accent2"/>
          </a:solidFill>
          <a:ln>
            <a:noFill/>
          </a:ln>
          <a:effectLst/>
        </c:spPr>
      </c:pivotFmt>
      <c:pivotFmt>
        <c:idx val="45"/>
        <c:spPr>
          <a:solidFill>
            <a:schemeClr val="accent2"/>
          </a:solidFill>
          <a:ln>
            <a:noFill/>
          </a:ln>
          <a:effectLst/>
        </c:spPr>
      </c:pivotFmt>
      <c:pivotFmt>
        <c:idx val="46"/>
        <c:spPr>
          <a:solidFill>
            <a:schemeClr val="accent2"/>
          </a:solidFill>
          <a:ln>
            <a:noFill/>
          </a:ln>
          <a:effectLst/>
        </c:spPr>
      </c:pivotFmt>
      <c:pivotFmt>
        <c:idx val="47"/>
        <c:spPr>
          <a:solidFill>
            <a:schemeClr val="accent2"/>
          </a:solidFill>
          <a:ln>
            <a:noFill/>
          </a:ln>
          <a:effectLst/>
        </c:spPr>
      </c:pivotFmt>
      <c:pivotFmt>
        <c:idx val="48"/>
        <c:spPr>
          <a:solidFill>
            <a:schemeClr val="accent2"/>
          </a:solidFill>
          <a:ln>
            <a:noFill/>
          </a:ln>
          <a:effectLst/>
        </c:spPr>
      </c:pivotFmt>
      <c:pivotFmt>
        <c:idx val="49"/>
        <c:spPr>
          <a:solidFill>
            <a:schemeClr val="accent2"/>
          </a:solidFill>
          <a:ln>
            <a:noFill/>
          </a:ln>
          <a:effectLst/>
        </c:spPr>
      </c:pivotFmt>
      <c:pivotFmt>
        <c:idx val="50"/>
        <c:spPr>
          <a:solidFill>
            <a:schemeClr val="accent2"/>
          </a:solidFill>
          <a:ln>
            <a:noFill/>
          </a:ln>
          <a:effectLst/>
        </c:spPr>
      </c:pivotFmt>
      <c:pivotFmt>
        <c:idx val="51"/>
        <c:spPr>
          <a:solidFill>
            <a:schemeClr val="accent2"/>
          </a:solidFill>
          <a:ln>
            <a:noFill/>
          </a:ln>
          <a:effectLst/>
        </c:spPr>
      </c:pivotFmt>
      <c:pivotFmt>
        <c:idx val="52"/>
        <c:spPr>
          <a:solidFill>
            <a:schemeClr val="accent3"/>
          </a:solidFill>
          <a:ln>
            <a:noFill/>
          </a:ln>
          <a:effectLst/>
        </c:spPr>
      </c:pivotFmt>
      <c:pivotFmt>
        <c:idx val="53"/>
        <c:spPr>
          <a:solidFill>
            <a:schemeClr val="accent3"/>
          </a:solidFill>
          <a:ln>
            <a:noFill/>
          </a:ln>
          <a:effectLst/>
        </c:spPr>
      </c:pivotFmt>
      <c:pivotFmt>
        <c:idx val="54"/>
        <c:spPr>
          <a:solidFill>
            <a:schemeClr val="accent3"/>
          </a:solidFill>
          <a:ln>
            <a:noFill/>
          </a:ln>
          <a:effectLst/>
        </c:spPr>
      </c:pivotFmt>
      <c:pivotFmt>
        <c:idx val="55"/>
        <c:spPr>
          <a:solidFill>
            <a:schemeClr val="accent3"/>
          </a:solidFill>
          <a:ln>
            <a:noFill/>
          </a:ln>
          <a:effectLst/>
        </c:spPr>
      </c:pivotFmt>
      <c:pivotFmt>
        <c:idx val="56"/>
        <c:spPr>
          <a:solidFill>
            <a:schemeClr val="accent3"/>
          </a:solidFill>
          <a:ln>
            <a:noFill/>
          </a:ln>
          <a:effectLst/>
        </c:spPr>
      </c:pivotFmt>
      <c:pivotFmt>
        <c:idx val="57"/>
        <c:spPr>
          <a:solidFill>
            <a:schemeClr val="accent3"/>
          </a:solidFill>
          <a:ln>
            <a:noFill/>
          </a:ln>
          <a:effectLst/>
        </c:spPr>
      </c:pivotFmt>
      <c:pivotFmt>
        <c:idx val="58"/>
        <c:spPr>
          <a:solidFill>
            <a:schemeClr val="accent3"/>
          </a:solidFill>
          <a:ln>
            <a:noFill/>
          </a:ln>
          <a:effectLst/>
        </c:spPr>
      </c:pivotFmt>
      <c:pivotFmt>
        <c:idx val="59"/>
        <c:spPr>
          <a:solidFill>
            <a:schemeClr val="accent3"/>
          </a:solidFill>
          <a:ln>
            <a:noFill/>
          </a:ln>
          <a:effectLst/>
        </c:spPr>
      </c:pivotFmt>
      <c:pivotFmt>
        <c:idx val="60"/>
        <c:spPr>
          <a:solidFill>
            <a:schemeClr val="accent3"/>
          </a:solidFill>
          <a:ln>
            <a:noFill/>
          </a:ln>
          <a:effectLst/>
        </c:spPr>
      </c:pivotFmt>
      <c:pivotFmt>
        <c:idx val="61"/>
        <c:spPr>
          <a:solidFill>
            <a:schemeClr val="accent3"/>
          </a:solidFill>
          <a:ln>
            <a:noFill/>
          </a:ln>
          <a:effectLst/>
        </c:spPr>
      </c:pivotFmt>
      <c:pivotFmt>
        <c:idx val="62"/>
        <c:spPr>
          <a:solidFill>
            <a:schemeClr val="accent3"/>
          </a:solidFill>
          <a:ln>
            <a:noFill/>
          </a:ln>
          <a:effectLst/>
        </c:spPr>
      </c:pivotFmt>
      <c:pivotFmt>
        <c:idx val="63"/>
        <c:spPr>
          <a:solidFill>
            <a:schemeClr val="accent4"/>
          </a:solidFill>
          <a:ln>
            <a:noFill/>
          </a:ln>
          <a:effectLst/>
        </c:spPr>
      </c:pivotFmt>
      <c:pivotFmt>
        <c:idx val="64"/>
        <c:spPr>
          <a:solidFill>
            <a:schemeClr val="accent4"/>
          </a:solidFill>
          <a:ln>
            <a:noFill/>
          </a:ln>
          <a:effectLst/>
        </c:spPr>
      </c:pivotFmt>
      <c:pivotFmt>
        <c:idx val="65"/>
        <c:spPr>
          <a:solidFill>
            <a:schemeClr val="accent4"/>
          </a:solidFill>
          <a:ln>
            <a:noFill/>
          </a:ln>
          <a:effectLst/>
        </c:spPr>
      </c:pivotFmt>
      <c:pivotFmt>
        <c:idx val="66"/>
        <c:spPr>
          <a:solidFill>
            <a:schemeClr val="accent4"/>
          </a:solidFill>
          <a:ln>
            <a:noFill/>
          </a:ln>
          <a:effectLst/>
        </c:spPr>
      </c:pivotFmt>
      <c:pivotFmt>
        <c:idx val="67"/>
        <c:spPr>
          <a:solidFill>
            <a:schemeClr val="accent4"/>
          </a:solidFill>
          <a:ln>
            <a:noFill/>
          </a:ln>
          <a:effectLst/>
        </c:spPr>
      </c:pivotFmt>
      <c:pivotFmt>
        <c:idx val="68"/>
        <c:spPr>
          <a:solidFill>
            <a:schemeClr val="accent4"/>
          </a:solidFill>
          <a:ln>
            <a:noFill/>
          </a:ln>
          <a:effectLst/>
        </c:spPr>
      </c:pivotFmt>
      <c:pivotFmt>
        <c:idx val="69"/>
        <c:spPr>
          <a:solidFill>
            <a:schemeClr val="accent4"/>
          </a:solidFill>
          <a:ln>
            <a:noFill/>
          </a:ln>
          <a:effectLst/>
        </c:spPr>
      </c:pivotFmt>
      <c:pivotFmt>
        <c:idx val="70"/>
        <c:spPr>
          <a:solidFill>
            <a:schemeClr val="accent4"/>
          </a:solidFill>
          <a:ln>
            <a:noFill/>
          </a:ln>
          <a:effectLst/>
        </c:spPr>
      </c:pivotFmt>
      <c:pivotFmt>
        <c:idx val="71"/>
        <c:spPr>
          <a:solidFill>
            <a:schemeClr val="accent4"/>
          </a:solidFill>
          <a:ln>
            <a:noFill/>
          </a:ln>
          <a:effectLst/>
        </c:spPr>
      </c:pivotFmt>
      <c:pivotFmt>
        <c:idx val="72"/>
        <c:spPr>
          <a:solidFill>
            <a:schemeClr val="accent4"/>
          </a:solidFill>
          <a:ln>
            <a:noFill/>
          </a:ln>
          <a:effectLst/>
        </c:spPr>
      </c:pivotFmt>
      <c:pivotFmt>
        <c:idx val="73"/>
        <c:spPr>
          <a:solidFill>
            <a:schemeClr val="accent4"/>
          </a:solidFill>
          <a:ln>
            <a:noFill/>
          </a:ln>
          <a:effectLst/>
        </c:spPr>
      </c:pivotFmt>
      <c:pivotFmt>
        <c:idx val="74"/>
        <c:spPr>
          <a:solidFill>
            <a:schemeClr val="accent5"/>
          </a:solidFill>
          <a:ln>
            <a:noFill/>
          </a:ln>
          <a:effectLst/>
        </c:spPr>
      </c:pivotFmt>
      <c:pivotFmt>
        <c:idx val="75"/>
        <c:spPr>
          <a:solidFill>
            <a:schemeClr val="accent5"/>
          </a:solidFill>
          <a:ln>
            <a:noFill/>
          </a:ln>
          <a:effectLst/>
        </c:spPr>
      </c:pivotFmt>
      <c:pivotFmt>
        <c:idx val="76"/>
        <c:spPr>
          <a:solidFill>
            <a:schemeClr val="accent5"/>
          </a:solidFill>
          <a:ln>
            <a:noFill/>
          </a:ln>
          <a:effectLst/>
        </c:spPr>
      </c:pivotFmt>
      <c:pivotFmt>
        <c:idx val="77"/>
        <c:spPr>
          <a:solidFill>
            <a:schemeClr val="accent5"/>
          </a:solidFill>
          <a:ln>
            <a:noFill/>
          </a:ln>
          <a:effectLst/>
        </c:spPr>
      </c:pivotFmt>
      <c:pivotFmt>
        <c:idx val="78"/>
        <c:spPr>
          <a:solidFill>
            <a:schemeClr val="accent5"/>
          </a:solidFill>
          <a:ln>
            <a:noFill/>
          </a:ln>
          <a:effectLst/>
        </c:spPr>
      </c:pivotFmt>
      <c:pivotFmt>
        <c:idx val="79"/>
        <c:spPr>
          <a:solidFill>
            <a:schemeClr val="accent5"/>
          </a:solidFill>
          <a:ln>
            <a:noFill/>
          </a:ln>
          <a:effectLst/>
        </c:spPr>
      </c:pivotFmt>
      <c:pivotFmt>
        <c:idx val="80"/>
        <c:spPr>
          <a:solidFill>
            <a:schemeClr val="accent5"/>
          </a:solidFill>
          <a:ln>
            <a:noFill/>
          </a:ln>
          <a:effectLst/>
        </c:spPr>
      </c:pivotFmt>
      <c:pivotFmt>
        <c:idx val="81"/>
        <c:spPr>
          <a:solidFill>
            <a:schemeClr val="accent5"/>
          </a:solidFill>
          <a:ln>
            <a:noFill/>
          </a:ln>
          <a:effectLst/>
        </c:spPr>
      </c:pivotFmt>
      <c:pivotFmt>
        <c:idx val="82"/>
        <c:spPr>
          <a:solidFill>
            <a:schemeClr val="accent5"/>
          </a:solidFill>
          <a:ln>
            <a:noFill/>
          </a:ln>
          <a:effectLst/>
        </c:spPr>
      </c:pivotFmt>
      <c:pivotFmt>
        <c:idx val="83"/>
        <c:spPr>
          <a:solidFill>
            <a:schemeClr val="accent5"/>
          </a:solidFill>
          <a:ln>
            <a:noFill/>
          </a:ln>
          <a:effectLst/>
        </c:spPr>
      </c:pivotFmt>
      <c:pivotFmt>
        <c:idx val="84"/>
        <c:spPr>
          <a:solidFill>
            <a:schemeClr val="accent5"/>
          </a:solidFill>
          <a:ln>
            <a:noFill/>
          </a:ln>
          <a:effectLst/>
        </c:spPr>
      </c:pivotFmt>
      <c:pivotFmt>
        <c:idx val="85"/>
        <c:spPr>
          <a:solidFill>
            <a:schemeClr val="accent6"/>
          </a:solidFill>
          <a:ln>
            <a:noFill/>
          </a:ln>
          <a:effectLst/>
        </c:spPr>
      </c:pivotFmt>
      <c:pivotFmt>
        <c:idx val="86"/>
        <c:spPr>
          <a:solidFill>
            <a:schemeClr val="accent6"/>
          </a:solidFill>
          <a:ln>
            <a:noFill/>
          </a:ln>
          <a:effectLst/>
        </c:spPr>
      </c:pivotFmt>
      <c:pivotFmt>
        <c:idx val="87"/>
        <c:spPr>
          <a:solidFill>
            <a:schemeClr val="accent6"/>
          </a:solidFill>
          <a:ln>
            <a:noFill/>
          </a:ln>
          <a:effectLst/>
        </c:spPr>
      </c:pivotFmt>
      <c:pivotFmt>
        <c:idx val="88"/>
        <c:spPr>
          <a:solidFill>
            <a:schemeClr val="accent6"/>
          </a:solidFill>
          <a:ln>
            <a:noFill/>
          </a:ln>
          <a:effectLst/>
        </c:spPr>
      </c:pivotFmt>
      <c:pivotFmt>
        <c:idx val="89"/>
        <c:spPr>
          <a:solidFill>
            <a:schemeClr val="accent6"/>
          </a:solidFill>
          <a:ln>
            <a:noFill/>
          </a:ln>
          <a:effectLst/>
        </c:spPr>
      </c:pivotFmt>
      <c:pivotFmt>
        <c:idx val="90"/>
        <c:spPr>
          <a:solidFill>
            <a:schemeClr val="accent6"/>
          </a:solidFill>
          <a:ln>
            <a:noFill/>
          </a:ln>
          <a:effectLst/>
        </c:spPr>
      </c:pivotFmt>
      <c:pivotFmt>
        <c:idx val="91"/>
        <c:spPr>
          <a:solidFill>
            <a:schemeClr val="accent6"/>
          </a:solidFill>
          <a:ln>
            <a:noFill/>
          </a:ln>
          <a:effectLst/>
        </c:spPr>
      </c:pivotFmt>
      <c:pivotFmt>
        <c:idx val="92"/>
        <c:spPr>
          <a:solidFill>
            <a:schemeClr val="accent6"/>
          </a:solidFill>
          <a:ln>
            <a:noFill/>
          </a:ln>
          <a:effectLst/>
        </c:spPr>
      </c:pivotFmt>
      <c:pivotFmt>
        <c:idx val="93"/>
        <c:spPr>
          <a:solidFill>
            <a:schemeClr val="accent6"/>
          </a:solidFill>
          <a:ln>
            <a:noFill/>
          </a:ln>
          <a:effectLst/>
        </c:spPr>
      </c:pivotFmt>
      <c:pivotFmt>
        <c:idx val="94"/>
        <c:spPr>
          <a:solidFill>
            <a:schemeClr val="accent6"/>
          </a:solidFill>
          <a:ln>
            <a:noFill/>
          </a:ln>
          <a:effectLst/>
        </c:spPr>
      </c:pivotFmt>
      <c:pivotFmt>
        <c:idx val="95"/>
        <c:spPr>
          <a:solidFill>
            <a:schemeClr val="accent6"/>
          </a:solidFill>
          <a:ln>
            <a:noFill/>
          </a:ln>
          <a:effectLst/>
        </c:spPr>
      </c:pivotFmt>
      <c:pivotFmt>
        <c:idx val="96"/>
        <c:spPr>
          <a:solidFill>
            <a:schemeClr val="accent1">
              <a:lumMod val="60000"/>
            </a:schemeClr>
          </a:solidFill>
          <a:ln>
            <a:noFill/>
          </a:ln>
          <a:effectLst/>
        </c:spPr>
      </c:pivotFmt>
      <c:pivotFmt>
        <c:idx val="97"/>
        <c:spPr>
          <a:solidFill>
            <a:schemeClr val="accent1">
              <a:lumMod val="60000"/>
            </a:schemeClr>
          </a:solidFill>
          <a:ln>
            <a:noFill/>
          </a:ln>
          <a:effectLst/>
        </c:spPr>
      </c:pivotFmt>
      <c:pivotFmt>
        <c:idx val="98"/>
        <c:spPr>
          <a:solidFill>
            <a:schemeClr val="accent1">
              <a:lumMod val="60000"/>
            </a:schemeClr>
          </a:solidFill>
          <a:ln>
            <a:noFill/>
          </a:ln>
          <a:effectLst/>
        </c:spPr>
      </c:pivotFmt>
      <c:pivotFmt>
        <c:idx val="99"/>
        <c:spPr>
          <a:solidFill>
            <a:schemeClr val="accent1">
              <a:lumMod val="60000"/>
            </a:schemeClr>
          </a:solidFill>
          <a:ln>
            <a:noFill/>
          </a:ln>
          <a:effectLst/>
        </c:spPr>
      </c:pivotFmt>
      <c:pivotFmt>
        <c:idx val="100"/>
        <c:spPr>
          <a:solidFill>
            <a:schemeClr val="accent1">
              <a:lumMod val="60000"/>
            </a:schemeClr>
          </a:solidFill>
          <a:ln>
            <a:noFill/>
          </a:ln>
          <a:effectLst/>
        </c:spPr>
      </c:pivotFmt>
      <c:pivotFmt>
        <c:idx val="101"/>
        <c:spPr>
          <a:solidFill>
            <a:schemeClr val="accent1">
              <a:lumMod val="60000"/>
            </a:schemeClr>
          </a:solidFill>
          <a:ln>
            <a:noFill/>
          </a:ln>
          <a:effectLst/>
        </c:spPr>
      </c:pivotFmt>
      <c:pivotFmt>
        <c:idx val="102"/>
        <c:spPr>
          <a:solidFill>
            <a:schemeClr val="accent1">
              <a:lumMod val="60000"/>
            </a:schemeClr>
          </a:solidFill>
          <a:ln>
            <a:noFill/>
          </a:ln>
          <a:effectLst/>
        </c:spPr>
      </c:pivotFmt>
      <c:pivotFmt>
        <c:idx val="103"/>
        <c:spPr>
          <a:solidFill>
            <a:schemeClr val="accent1">
              <a:lumMod val="60000"/>
            </a:schemeClr>
          </a:solidFill>
          <a:ln>
            <a:noFill/>
          </a:ln>
          <a:effectLst/>
        </c:spPr>
      </c:pivotFmt>
      <c:pivotFmt>
        <c:idx val="104"/>
        <c:spPr>
          <a:solidFill>
            <a:schemeClr val="accent1">
              <a:lumMod val="60000"/>
            </a:schemeClr>
          </a:solidFill>
          <a:ln>
            <a:noFill/>
          </a:ln>
          <a:effectLst/>
        </c:spPr>
      </c:pivotFmt>
      <c:pivotFmt>
        <c:idx val="105"/>
        <c:spPr>
          <a:solidFill>
            <a:schemeClr val="accent1">
              <a:lumMod val="60000"/>
            </a:schemeClr>
          </a:solidFill>
          <a:ln>
            <a:noFill/>
          </a:ln>
          <a:effectLst/>
        </c:spPr>
      </c:pivotFmt>
      <c:pivotFmt>
        <c:idx val="106"/>
        <c:spPr>
          <a:solidFill>
            <a:schemeClr val="accent1">
              <a:lumMod val="60000"/>
            </a:schemeClr>
          </a:solidFill>
          <a:ln>
            <a:noFill/>
          </a:ln>
          <a:effectLst/>
        </c:spPr>
      </c:pivotFmt>
      <c:pivotFmt>
        <c:idx val="107"/>
        <c:spPr>
          <a:solidFill>
            <a:schemeClr val="accent2">
              <a:lumMod val="60000"/>
            </a:schemeClr>
          </a:solidFill>
          <a:ln>
            <a:noFill/>
          </a:ln>
          <a:effectLst/>
        </c:spPr>
      </c:pivotFmt>
      <c:pivotFmt>
        <c:idx val="108"/>
        <c:spPr>
          <a:solidFill>
            <a:schemeClr val="accent2">
              <a:lumMod val="60000"/>
            </a:schemeClr>
          </a:solidFill>
          <a:ln>
            <a:noFill/>
          </a:ln>
          <a:effectLst/>
        </c:spPr>
      </c:pivotFmt>
      <c:pivotFmt>
        <c:idx val="109"/>
        <c:spPr>
          <a:solidFill>
            <a:schemeClr val="accent2">
              <a:lumMod val="60000"/>
            </a:schemeClr>
          </a:solidFill>
          <a:ln>
            <a:noFill/>
          </a:ln>
          <a:effectLst/>
        </c:spPr>
      </c:pivotFmt>
      <c:pivotFmt>
        <c:idx val="110"/>
        <c:spPr>
          <a:solidFill>
            <a:schemeClr val="accent2">
              <a:lumMod val="60000"/>
            </a:schemeClr>
          </a:solidFill>
          <a:ln>
            <a:noFill/>
          </a:ln>
          <a:effectLst/>
        </c:spPr>
      </c:pivotFmt>
      <c:pivotFmt>
        <c:idx val="111"/>
        <c:spPr>
          <a:solidFill>
            <a:schemeClr val="accent2">
              <a:lumMod val="60000"/>
            </a:schemeClr>
          </a:solidFill>
          <a:ln>
            <a:noFill/>
          </a:ln>
          <a:effectLst/>
        </c:spPr>
      </c:pivotFmt>
      <c:pivotFmt>
        <c:idx val="112"/>
        <c:spPr>
          <a:solidFill>
            <a:schemeClr val="accent2">
              <a:lumMod val="60000"/>
            </a:schemeClr>
          </a:solidFill>
          <a:ln>
            <a:noFill/>
          </a:ln>
          <a:effectLst/>
        </c:spPr>
      </c:pivotFmt>
      <c:pivotFmt>
        <c:idx val="113"/>
        <c:spPr>
          <a:solidFill>
            <a:schemeClr val="accent2">
              <a:lumMod val="60000"/>
            </a:schemeClr>
          </a:solidFill>
          <a:ln>
            <a:noFill/>
          </a:ln>
          <a:effectLst/>
        </c:spPr>
      </c:pivotFmt>
      <c:pivotFmt>
        <c:idx val="114"/>
        <c:spPr>
          <a:solidFill>
            <a:schemeClr val="accent2">
              <a:lumMod val="60000"/>
            </a:schemeClr>
          </a:solidFill>
          <a:ln>
            <a:noFill/>
          </a:ln>
          <a:effectLst/>
        </c:spPr>
      </c:pivotFmt>
      <c:pivotFmt>
        <c:idx val="115"/>
        <c:spPr>
          <a:solidFill>
            <a:schemeClr val="accent2">
              <a:lumMod val="60000"/>
            </a:schemeClr>
          </a:solidFill>
          <a:ln>
            <a:noFill/>
          </a:ln>
          <a:effectLst/>
        </c:spPr>
      </c:pivotFmt>
      <c:pivotFmt>
        <c:idx val="116"/>
        <c:spPr>
          <a:solidFill>
            <a:schemeClr val="accent2">
              <a:lumMod val="60000"/>
            </a:schemeClr>
          </a:solidFill>
          <a:ln>
            <a:noFill/>
          </a:ln>
          <a:effectLst/>
        </c:spPr>
      </c:pivotFmt>
      <c:pivotFmt>
        <c:idx val="117"/>
        <c:spPr>
          <a:solidFill>
            <a:schemeClr val="accent2">
              <a:lumMod val="60000"/>
            </a:schemeClr>
          </a:solidFill>
          <a:ln>
            <a:noFill/>
          </a:ln>
          <a:effectLst/>
        </c:spPr>
      </c:pivotFmt>
      <c:pivotFmt>
        <c:idx val="118"/>
        <c:spPr>
          <a:solidFill>
            <a:schemeClr val="accent3">
              <a:lumMod val="60000"/>
            </a:schemeClr>
          </a:solidFill>
          <a:ln>
            <a:noFill/>
          </a:ln>
          <a:effectLst/>
        </c:spPr>
      </c:pivotFmt>
      <c:pivotFmt>
        <c:idx val="119"/>
        <c:spPr>
          <a:solidFill>
            <a:schemeClr val="accent3">
              <a:lumMod val="60000"/>
            </a:schemeClr>
          </a:solidFill>
          <a:ln>
            <a:noFill/>
          </a:ln>
          <a:effectLst/>
        </c:spPr>
      </c:pivotFmt>
      <c:pivotFmt>
        <c:idx val="120"/>
        <c:spPr>
          <a:solidFill>
            <a:schemeClr val="accent3">
              <a:lumMod val="60000"/>
            </a:schemeClr>
          </a:solidFill>
          <a:ln>
            <a:noFill/>
          </a:ln>
          <a:effectLst/>
        </c:spPr>
      </c:pivotFmt>
      <c:pivotFmt>
        <c:idx val="121"/>
        <c:spPr>
          <a:solidFill>
            <a:schemeClr val="accent3">
              <a:lumMod val="60000"/>
            </a:schemeClr>
          </a:solidFill>
          <a:ln>
            <a:noFill/>
          </a:ln>
          <a:effectLst/>
        </c:spPr>
      </c:pivotFmt>
      <c:pivotFmt>
        <c:idx val="122"/>
        <c:spPr>
          <a:solidFill>
            <a:schemeClr val="accent3">
              <a:lumMod val="60000"/>
            </a:schemeClr>
          </a:solidFill>
          <a:ln>
            <a:noFill/>
          </a:ln>
          <a:effectLst/>
        </c:spPr>
      </c:pivotFmt>
      <c:pivotFmt>
        <c:idx val="123"/>
        <c:spPr>
          <a:solidFill>
            <a:schemeClr val="accent3">
              <a:lumMod val="60000"/>
            </a:schemeClr>
          </a:solidFill>
          <a:ln>
            <a:noFill/>
          </a:ln>
          <a:effectLst/>
        </c:spPr>
      </c:pivotFmt>
      <c:pivotFmt>
        <c:idx val="124"/>
        <c:spPr>
          <a:solidFill>
            <a:schemeClr val="accent3">
              <a:lumMod val="60000"/>
            </a:schemeClr>
          </a:solidFill>
          <a:ln>
            <a:noFill/>
          </a:ln>
          <a:effectLst/>
        </c:spPr>
      </c:pivotFmt>
      <c:pivotFmt>
        <c:idx val="125"/>
        <c:spPr>
          <a:solidFill>
            <a:schemeClr val="accent3">
              <a:lumMod val="60000"/>
            </a:schemeClr>
          </a:solidFill>
          <a:ln>
            <a:noFill/>
          </a:ln>
          <a:effectLst/>
        </c:spPr>
      </c:pivotFmt>
      <c:pivotFmt>
        <c:idx val="126"/>
        <c:spPr>
          <a:solidFill>
            <a:schemeClr val="accent3">
              <a:lumMod val="60000"/>
            </a:schemeClr>
          </a:solidFill>
          <a:ln>
            <a:noFill/>
          </a:ln>
          <a:effectLst/>
        </c:spPr>
      </c:pivotFmt>
      <c:pivotFmt>
        <c:idx val="127"/>
        <c:spPr>
          <a:solidFill>
            <a:schemeClr val="accent3">
              <a:lumMod val="60000"/>
            </a:schemeClr>
          </a:solidFill>
          <a:ln>
            <a:noFill/>
          </a:ln>
          <a:effectLst/>
        </c:spPr>
      </c:pivotFmt>
      <c:pivotFmt>
        <c:idx val="128"/>
        <c:spPr>
          <a:solidFill>
            <a:schemeClr val="accent3">
              <a:lumMod val="60000"/>
            </a:schemeClr>
          </a:solidFill>
          <a:ln>
            <a:noFill/>
          </a:ln>
          <a:effectLst/>
        </c:spPr>
      </c:pivotFmt>
      <c:pivotFmt>
        <c:idx val="129"/>
        <c:spPr>
          <a:solidFill>
            <a:schemeClr val="accent4">
              <a:lumMod val="60000"/>
            </a:schemeClr>
          </a:solidFill>
          <a:ln>
            <a:noFill/>
          </a:ln>
          <a:effectLst/>
        </c:spPr>
      </c:pivotFmt>
      <c:pivotFmt>
        <c:idx val="130"/>
        <c:spPr>
          <a:solidFill>
            <a:schemeClr val="accent4">
              <a:lumMod val="60000"/>
            </a:schemeClr>
          </a:solidFill>
          <a:ln>
            <a:noFill/>
          </a:ln>
          <a:effectLst/>
        </c:spPr>
      </c:pivotFmt>
      <c:pivotFmt>
        <c:idx val="131"/>
        <c:spPr>
          <a:solidFill>
            <a:schemeClr val="accent4">
              <a:lumMod val="60000"/>
            </a:schemeClr>
          </a:solidFill>
          <a:ln>
            <a:noFill/>
          </a:ln>
          <a:effectLst/>
        </c:spPr>
      </c:pivotFmt>
      <c:pivotFmt>
        <c:idx val="132"/>
        <c:spPr>
          <a:solidFill>
            <a:schemeClr val="accent4">
              <a:lumMod val="60000"/>
            </a:schemeClr>
          </a:solidFill>
          <a:ln>
            <a:noFill/>
          </a:ln>
          <a:effectLst/>
        </c:spPr>
      </c:pivotFmt>
      <c:pivotFmt>
        <c:idx val="133"/>
        <c:spPr>
          <a:solidFill>
            <a:schemeClr val="accent4">
              <a:lumMod val="60000"/>
            </a:schemeClr>
          </a:solidFill>
          <a:ln>
            <a:noFill/>
          </a:ln>
          <a:effectLst/>
        </c:spPr>
      </c:pivotFmt>
      <c:pivotFmt>
        <c:idx val="134"/>
        <c:spPr>
          <a:solidFill>
            <a:schemeClr val="accent4">
              <a:lumMod val="60000"/>
            </a:schemeClr>
          </a:solidFill>
          <a:ln>
            <a:noFill/>
          </a:ln>
          <a:effectLst/>
        </c:spPr>
      </c:pivotFmt>
      <c:pivotFmt>
        <c:idx val="135"/>
        <c:spPr>
          <a:solidFill>
            <a:schemeClr val="accent4">
              <a:lumMod val="60000"/>
            </a:schemeClr>
          </a:solidFill>
          <a:ln>
            <a:noFill/>
          </a:ln>
          <a:effectLst/>
        </c:spPr>
      </c:pivotFmt>
      <c:pivotFmt>
        <c:idx val="136"/>
        <c:spPr>
          <a:solidFill>
            <a:schemeClr val="accent4">
              <a:lumMod val="60000"/>
            </a:schemeClr>
          </a:solidFill>
          <a:ln>
            <a:noFill/>
          </a:ln>
          <a:effectLst/>
        </c:spPr>
      </c:pivotFmt>
      <c:pivotFmt>
        <c:idx val="137"/>
        <c:spPr>
          <a:solidFill>
            <a:schemeClr val="accent4">
              <a:lumMod val="60000"/>
            </a:schemeClr>
          </a:solidFill>
          <a:ln>
            <a:noFill/>
          </a:ln>
          <a:effectLst/>
        </c:spPr>
      </c:pivotFmt>
      <c:pivotFmt>
        <c:idx val="138"/>
        <c:spPr>
          <a:solidFill>
            <a:schemeClr val="accent4">
              <a:lumMod val="60000"/>
            </a:schemeClr>
          </a:solidFill>
          <a:ln>
            <a:noFill/>
          </a:ln>
          <a:effectLst/>
        </c:spPr>
      </c:pivotFmt>
      <c:pivotFmt>
        <c:idx val="139"/>
        <c:spPr>
          <a:solidFill>
            <a:schemeClr val="accent4">
              <a:lumMod val="60000"/>
            </a:schemeClr>
          </a:solidFill>
          <a:ln>
            <a:noFill/>
          </a:ln>
          <a:effectLst/>
        </c:spPr>
      </c:pivotFmt>
      <c:pivotFmt>
        <c:idx val="140"/>
        <c:spPr>
          <a:solidFill>
            <a:schemeClr val="accent5">
              <a:lumMod val="60000"/>
            </a:schemeClr>
          </a:solidFill>
          <a:ln>
            <a:noFill/>
          </a:ln>
          <a:effectLst/>
        </c:spPr>
      </c:pivotFmt>
      <c:pivotFmt>
        <c:idx val="141"/>
        <c:spPr>
          <a:solidFill>
            <a:schemeClr val="accent5">
              <a:lumMod val="60000"/>
            </a:schemeClr>
          </a:solidFill>
          <a:ln>
            <a:noFill/>
          </a:ln>
          <a:effectLst/>
        </c:spPr>
      </c:pivotFmt>
      <c:pivotFmt>
        <c:idx val="142"/>
        <c:spPr>
          <a:solidFill>
            <a:schemeClr val="accent5">
              <a:lumMod val="60000"/>
            </a:schemeClr>
          </a:solidFill>
          <a:ln>
            <a:noFill/>
          </a:ln>
          <a:effectLst/>
        </c:spPr>
      </c:pivotFmt>
      <c:pivotFmt>
        <c:idx val="143"/>
        <c:spPr>
          <a:solidFill>
            <a:schemeClr val="accent5">
              <a:lumMod val="60000"/>
            </a:schemeClr>
          </a:solidFill>
          <a:ln>
            <a:noFill/>
          </a:ln>
          <a:effectLst/>
        </c:spPr>
      </c:pivotFmt>
      <c:pivotFmt>
        <c:idx val="144"/>
        <c:spPr>
          <a:solidFill>
            <a:schemeClr val="accent5">
              <a:lumMod val="60000"/>
            </a:schemeClr>
          </a:solidFill>
          <a:ln>
            <a:noFill/>
          </a:ln>
          <a:effectLst/>
        </c:spPr>
      </c:pivotFmt>
      <c:pivotFmt>
        <c:idx val="145"/>
        <c:spPr>
          <a:solidFill>
            <a:schemeClr val="accent5">
              <a:lumMod val="60000"/>
            </a:schemeClr>
          </a:solidFill>
          <a:ln>
            <a:noFill/>
          </a:ln>
          <a:effectLst/>
        </c:spPr>
      </c:pivotFmt>
      <c:pivotFmt>
        <c:idx val="146"/>
        <c:spPr>
          <a:solidFill>
            <a:schemeClr val="accent5">
              <a:lumMod val="60000"/>
            </a:schemeClr>
          </a:solidFill>
          <a:ln>
            <a:noFill/>
          </a:ln>
          <a:effectLst/>
        </c:spPr>
      </c:pivotFmt>
      <c:pivotFmt>
        <c:idx val="147"/>
        <c:spPr>
          <a:solidFill>
            <a:schemeClr val="accent5">
              <a:lumMod val="60000"/>
            </a:schemeClr>
          </a:solidFill>
          <a:ln>
            <a:noFill/>
          </a:ln>
          <a:effectLst/>
        </c:spPr>
      </c:pivotFmt>
      <c:pivotFmt>
        <c:idx val="148"/>
        <c:spPr>
          <a:solidFill>
            <a:schemeClr val="accent5">
              <a:lumMod val="60000"/>
            </a:schemeClr>
          </a:solidFill>
          <a:ln>
            <a:noFill/>
          </a:ln>
          <a:effectLst/>
        </c:spPr>
      </c:pivotFmt>
      <c:pivotFmt>
        <c:idx val="149"/>
        <c:spPr>
          <a:solidFill>
            <a:schemeClr val="accent5">
              <a:lumMod val="60000"/>
            </a:schemeClr>
          </a:solidFill>
          <a:ln>
            <a:noFill/>
          </a:ln>
          <a:effectLst/>
        </c:spPr>
      </c:pivotFmt>
      <c:pivotFmt>
        <c:idx val="150"/>
        <c:spPr>
          <a:solidFill>
            <a:schemeClr val="accent5">
              <a:lumMod val="60000"/>
            </a:schemeClr>
          </a:solidFill>
          <a:ln>
            <a:noFill/>
          </a:ln>
          <a:effectLst/>
        </c:spPr>
      </c:pivotFmt>
    </c:pivotFmts>
    <c:plotArea>
      <c:layout/>
      <c:barChart>
        <c:barDir val="col"/>
        <c:grouping val="percentStacked"/>
        <c:varyColors val="0"/>
        <c:ser>
          <c:idx val="0"/>
          <c:order val="0"/>
          <c:tx>
            <c:strRef>
              <c:f>bySite_old!$D$1</c:f>
              <c:strCache>
                <c:ptCount val="1"/>
                <c:pt idx="0">
                  <c:v>Airports</c:v>
                </c:pt>
              </c:strCache>
            </c:strRef>
          </c:tx>
          <c:spPr>
            <a:solidFill>
              <a:schemeClr val="accent1"/>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182.766887755102</c:v>
                </c:pt>
                <c:pt idx="1">
                  <c:v>34.747714285714302</c:v>
                </c:pt>
                <c:pt idx="2">
                  <c:v>1.97344897959183</c:v>
                </c:pt>
                <c:pt idx="3">
                  <c:v>21.798193877551</c:v>
                </c:pt>
                <c:pt idx="4">
                  <c:v>147.14661224489799</c:v>
                </c:pt>
                <c:pt idx="5">
                  <c:v>440.74723469387698</c:v>
                </c:pt>
                <c:pt idx="6">
                  <c:v>267.34429591836698</c:v>
                </c:pt>
                <c:pt idx="7">
                  <c:v>1.0237857142857101</c:v>
                </c:pt>
                <c:pt idx="8">
                  <c:v>42.365877551020397</c:v>
                </c:pt>
                <c:pt idx="9">
                  <c:v>108.326826530612</c:v>
                </c:pt>
                <c:pt idx="10">
                  <c:v>2.4810510204081599</c:v>
                </c:pt>
              </c:numCache>
            </c:numRef>
          </c:val>
          <c:extLst>
            <c:ext xmlns:c16="http://schemas.microsoft.com/office/drawing/2014/chart" uri="{C3380CC4-5D6E-409C-BE32-E72D297353CC}">
              <c16:uniqueId val="{00000016-611F-4452-B8D5-CCF0949385C8}"/>
            </c:ext>
          </c:extLst>
        </c:ser>
        <c:ser>
          <c:idx val="1"/>
          <c:order val="1"/>
          <c:tx>
            <c:strRef>
              <c:f>bySite_old!$D$1</c:f>
              <c:strCache>
                <c:ptCount val="1"/>
                <c:pt idx="0">
                  <c:v>EGU Point</c:v>
                </c:pt>
              </c:strCache>
            </c:strRef>
          </c:tx>
          <c:spPr>
            <a:solidFill>
              <a:schemeClr val="accent2"/>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70.751204081632594</c:v>
                </c:pt>
                <c:pt idx="1">
                  <c:v>569.32442857142803</c:v>
                </c:pt>
                <c:pt idx="2">
                  <c:v>55.6969591836734</c:v>
                </c:pt>
                <c:pt idx="3">
                  <c:v>397.33049999999997</c:v>
                </c:pt>
                <c:pt idx="4">
                  <c:v>2645.3154387755098</c:v>
                </c:pt>
                <c:pt idx="5">
                  <c:v>914.64575510204099</c:v>
                </c:pt>
                <c:pt idx="6">
                  <c:v>760.11793877550997</c:v>
                </c:pt>
                <c:pt idx="7">
                  <c:v>27.711153061224401</c:v>
                </c:pt>
                <c:pt idx="8">
                  <c:v>130.258622448979</c:v>
                </c:pt>
                <c:pt idx="9">
                  <c:v>134.38813265306101</c:v>
                </c:pt>
                <c:pt idx="10">
                  <c:v>587.58193877551003</c:v>
                </c:pt>
              </c:numCache>
            </c:numRef>
          </c:val>
          <c:extLst>
            <c:ext xmlns:c16="http://schemas.microsoft.com/office/drawing/2014/chart" uri="{C3380CC4-5D6E-409C-BE32-E72D297353CC}">
              <c16:uniqueId val="{00000017-611F-4452-B8D5-CCF0949385C8}"/>
            </c:ext>
          </c:extLst>
        </c:ser>
        <c:ser>
          <c:idx val="2"/>
          <c:order val="2"/>
          <c:tx>
            <c:strRef>
              <c:f>bySite_old!$D$1</c:f>
              <c:strCache>
                <c:ptCount val="1"/>
                <c:pt idx="0">
                  <c:v>Lawn &amp; Garden Equipment</c:v>
                </c:pt>
              </c:strCache>
            </c:strRef>
          </c:tx>
          <c:spPr>
            <a:solidFill>
              <a:schemeClr val="accent3"/>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19.649663265306</c:v>
                </c:pt>
                <c:pt idx="1">
                  <c:v>175.30410204081599</c:v>
                </c:pt>
                <c:pt idx="2">
                  <c:v>36.108357142857102</c:v>
                </c:pt>
                <c:pt idx="3">
                  <c:v>131.01830612244899</c:v>
                </c:pt>
                <c:pt idx="4">
                  <c:v>285.28845918367301</c:v>
                </c:pt>
                <c:pt idx="5">
                  <c:v>154.93619387755101</c:v>
                </c:pt>
                <c:pt idx="6">
                  <c:v>117.631285714285</c:v>
                </c:pt>
                <c:pt idx="7">
                  <c:v>17.449785714285699</c:v>
                </c:pt>
                <c:pt idx="8">
                  <c:v>59.250602040816297</c:v>
                </c:pt>
                <c:pt idx="9">
                  <c:v>39.9778469387755</c:v>
                </c:pt>
                <c:pt idx="10">
                  <c:v>127.685244897959</c:v>
                </c:pt>
              </c:numCache>
            </c:numRef>
          </c:val>
          <c:extLst>
            <c:ext xmlns:c16="http://schemas.microsoft.com/office/drawing/2014/chart" uri="{C3380CC4-5D6E-409C-BE32-E72D297353CC}">
              <c16:uniqueId val="{00000018-611F-4452-B8D5-CCF0949385C8}"/>
            </c:ext>
          </c:extLst>
        </c:ser>
        <c:ser>
          <c:idx val="3"/>
          <c:order val="3"/>
          <c:tx>
            <c:strRef>
              <c:f>bySite_old!$D$1</c:f>
              <c:strCache>
                <c:ptCount val="1"/>
                <c:pt idx="0">
                  <c:v>Non-EGU Point</c:v>
                </c:pt>
              </c:strCache>
            </c:strRef>
          </c:tx>
          <c:spPr>
            <a:solidFill>
              <a:schemeClr val="accent4"/>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59.923030612244901</c:v>
                </c:pt>
                <c:pt idx="1">
                  <c:v>544.62674489795904</c:v>
                </c:pt>
                <c:pt idx="2">
                  <c:v>140.48273469387701</c:v>
                </c:pt>
                <c:pt idx="3">
                  <c:v>459.93591836734703</c:v>
                </c:pt>
                <c:pt idx="4">
                  <c:v>1398.6603469387701</c:v>
                </c:pt>
                <c:pt idx="5">
                  <c:v>325.76338775510101</c:v>
                </c:pt>
                <c:pt idx="6">
                  <c:v>396.78642857142802</c:v>
                </c:pt>
                <c:pt idx="7">
                  <c:v>65.016765306122394</c:v>
                </c:pt>
                <c:pt idx="8">
                  <c:v>166.48698979591799</c:v>
                </c:pt>
                <c:pt idx="9">
                  <c:v>120.446897959183</c:v>
                </c:pt>
                <c:pt idx="10">
                  <c:v>696.26544897959195</c:v>
                </c:pt>
              </c:numCache>
            </c:numRef>
          </c:val>
          <c:extLst>
            <c:ext xmlns:c16="http://schemas.microsoft.com/office/drawing/2014/chart" uri="{C3380CC4-5D6E-409C-BE32-E72D297353CC}">
              <c16:uniqueId val="{00000019-611F-4452-B8D5-CCF0949385C8}"/>
            </c:ext>
          </c:extLst>
        </c:ser>
        <c:ser>
          <c:idx val="4"/>
          <c:order val="4"/>
          <c:tx>
            <c:strRef>
              <c:f>bySite_old!$D$1</c:f>
              <c:strCache>
                <c:ptCount val="1"/>
                <c:pt idx="0">
                  <c:v>Nonpoint</c:v>
                </c:pt>
              </c:strCache>
            </c:strRef>
          </c:tx>
          <c:spPr>
            <a:solidFill>
              <a:schemeClr val="accent5"/>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8.2951020408163405</c:v>
                </c:pt>
                <c:pt idx="1">
                  <c:v>81.546489795919101</c:v>
                </c:pt>
                <c:pt idx="2">
                  <c:v>18.848540816326601</c:v>
                </c:pt>
                <c:pt idx="3">
                  <c:v>60.449785714286001</c:v>
                </c:pt>
                <c:pt idx="4">
                  <c:v>139.41170408163299</c:v>
                </c:pt>
                <c:pt idx="5">
                  <c:v>72.447224489796497</c:v>
                </c:pt>
                <c:pt idx="6">
                  <c:v>48.640122448980001</c:v>
                </c:pt>
                <c:pt idx="7">
                  <c:v>9.1060918367346897</c:v>
                </c:pt>
                <c:pt idx="8">
                  <c:v>29.182928571428601</c:v>
                </c:pt>
                <c:pt idx="9">
                  <c:v>17.916367346938799</c:v>
                </c:pt>
                <c:pt idx="10">
                  <c:v>60.122081632653298</c:v>
                </c:pt>
              </c:numCache>
            </c:numRef>
          </c:val>
          <c:extLst>
            <c:ext xmlns:c16="http://schemas.microsoft.com/office/drawing/2014/chart" uri="{C3380CC4-5D6E-409C-BE32-E72D297353CC}">
              <c16:uniqueId val="{0000001A-611F-4452-B8D5-CCF0949385C8}"/>
            </c:ext>
          </c:extLst>
        </c:ser>
        <c:ser>
          <c:idx val="5"/>
          <c:order val="5"/>
          <c:tx>
            <c:strRef>
              <c:f>bySite_old!$D$1</c:f>
              <c:strCache>
                <c:ptCount val="1"/>
                <c:pt idx="0">
                  <c:v>O&amp;G Area</c:v>
                </c:pt>
              </c:strCache>
            </c:strRef>
          </c:tx>
          <c:spPr>
            <a:solidFill>
              <a:schemeClr val="accent6"/>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98.610316326530594</c:v>
                </c:pt>
                <c:pt idx="1">
                  <c:v>462.20992857142801</c:v>
                </c:pt>
                <c:pt idx="2">
                  <c:v>423.68848979591797</c:v>
                </c:pt>
                <c:pt idx="3">
                  <c:v>401.19182653061199</c:v>
                </c:pt>
                <c:pt idx="4">
                  <c:v>630.88979591836699</c:v>
                </c:pt>
                <c:pt idx="5">
                  <c:v>713.27471428571505</c:v>
                </c:pt>
                <c:pt idx="6">
                  <c:v>688.63101020408101</c:v>
                </c:pt>
                <c:pt idx="7">
                  <c:v>247.25003061224399</c:v>
                </c:pt>
                <c:pt idx="8">
                  <c:v>374.08634693877502</c:v>
                </c:pt>
                <c:pt idx="9">
                  <c:v>736.82176530612196</c:v>
                </c:pt>
                <c:pt idx="10">
                  <c:v>293.56797959183598</c:v>
                </c:pt>
              </c:numCache>
            </c:numRef>
          </c:val>
          <c:extLst>
            <c:ext xmlns:c16="http://schemas.microsoft.com/office/drawing/2014/chart" uri="{C3380CC4-5D6E-409C-BE32-E72D297353CC}">
              <c16:uniqueId val="{0000001B-611F-4452-B8D5-CCF0949385C8}"/>
            </c:ext>
          </c:extLst>
        </c:ser>
        <c:ser>
          <c:idx val="6"/>
          <c:order val="6"/>
          <c:tx>
            <c:strRef>
              <c:f>bySite_old!$D$1</c:f>
              <c:strCache>
                <c:ptCount val="1"/>
                <c:pt idx="0">
                  <c:v>O&amp;G Point</c:v>
                </c:pt>
              </c:strCache>
            </c:strRef>
          </c:tx>
          <c:spPr>
            <a:solidFill>
              <a:schemeClr val="accent1">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84.2558673469387</c:v>
                </c:pt>
                <c:pt idx="1">
                  <c:v>192.112214285714</c:v>
                </c:pt>
                <c:pt idx="2">
                  <c:v>127.049897959183</c:v>
                </c:pt>
                <c:pt idx="3">
                  <c:v>163.255806122449</c:v>
                </c:pt>
                <c:pt idx="4">
                  <c:v>174.43338775510199</c:v>
                </c:pt>
                <c:pt idx="5">
                  <c:v>204.02514285714199</c:v>
                </c:pt>
                <c:pt idx="6">
                  <c:v>312.63522448979597</c:v>
                </c:pt>
                <c:pt idx="7">
                  <c:v>67.809163265306097</c:v>
                </c:pt>
                <c:pt idx="8">
                  <c:v>111.13380612244799</c:v>
                </c:pt>
                <c:pt idx="9">
                  <c:v>330.51478571428498</c:v>
                </c:pt>
                <c:pt idx="10">
                  <c:v>76.102153061224499</c:v>
                </c:pt>
              </c:numCache>
            </c:numRef>
          </c:val>
          <c:extLst>
            <c:ext xmlns:c16="http://schemas.microsoft.com/office/drawing/2014/chart" uri="{C3380CC4-5D6E-409C-BE32-E72D297353CC}">
              <c16:uniqueId val="{0000001C-611F-4452-B8D5-CCF0949385C8}"/>
            </c:ext>
          </c:extLst>
        </c:ser>
        <c:ser>
          <c:idx val="7"/>
          <c:order val="7"/>
          <c:tx>
            <c:strRef>
              <c:f>bySite_old!$D$1</c:f>
              <c:strCache>
                <c:ptCount val="1"/>
                <c:pt idx="0">
                  <c:v>O&amp;G pre-production</c:v>
                </c:pt>
              </c:strCache>
            </c:strRef>
          </c:tx>
          <c:spPr>
            <a:solidFill>
              <a:schemeClr val="accent2">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46.460999999999899</c:v>
                </c:pt>
                <c:pt idx="1">
                  <c:v>356.05209183673401</c:v>
                </c:pt>
                <c:pt idx="2">
                  <c:v>404.37203061224398</c:v>
                </c:pt>
                <c:pt idx="3">
                  <c:v>225.64802040816301</c:v>
                </c:pt>
                <c:pt idx="4">
                  <c:v>405.69327551020302</c:v>
                </c:pt>
                <c:pt idx="5">
                  <c:v>462.78605102040802</c:v>
                </c:pt>
                <c:pt idx="6">
                  <c:v>457.96012244897901</c:v>
                </c:pt>
                <c:pt idx="7">
                  <c:v>158.74555102040799</c:v>
                </c:pt>
                <c:pt idx="8">
                  <c:v>287.727040816326</c:v>
                </c:pt>
                <c:pt idx="9">
                  <c:v>300.19080612244898</c:v>
                </c:pt>
                <c:pt idx="10">
                  <c:v>185.05936734693799</c:v>
                </c:pt>
              </c:numCache>
            </c:numRef>
          </c:val>
          <c:extLst>
            <c:ext xmlns:c16="http://schemas.microsoft.com/office/drawing/2014/chart" uri="{C3380CC4-5D6E-409C-BE32-E72D297353CC}">
              <c16:uniqueId val="{0000001D-611F-4452-B8D5-CCF0949385C8}"/>
            </c:ext>
          </c:extLst>
        </c:ser>
        <c:ser>
          <c:idx val="8"/>
          <c:order val="8"/>
          <c:tx>
            <c:strRef>
              <c:f>bySite_old!$D$1</c:f>
              <c:strCache>
                <c:ptCount val="1"/>
                <c:pt idx="0">
                  <c:v>On-road Mobile</c:v>
                </c:pt>
              </c:strCache>
            </c:strRef>
          </c:tx>
          <c:spPr>
            <a:solidFill>
              <a:schemeClr val="accent3">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74.503346938775493</c:v>
                </c:pt>
                <c:pt idx="1">
                  <c:v>628.45705102040699</c:v>
                </c:pt>
                <c:pt idx="2">
                  <c:v>169.10279591836701</c:v>
                </c:pt>
                <c:pt idx="3">
                  <c:v>489.72307142857102</c:v>
                </c:pt>
                <c:pt idx="4">
                  <c:v>1183.1269999999899</c:v>
                </c:pt>
                <c:pt idx="5">
                  <c:v>613.00219387755101</c:v>
                </c:pt>
                <c:pt idx="6">
                  <c:v>433.88625510204002</c:v>
                </c:pt>
                <c:pt idx="7">
                  <c:v>76.036081632652994</c:v>
                </c:pt>
                <c:pt idx="8">
                  <c:v>233.36283673469401</c:v>
                </c:pt>
                <c:pt idx="9">
                  <c:v>153.338418367347</c:v>
                </c:pt>
                <c:pt idx="10">
                  <c:v>464.52612244897898</c:v>
                </c:pt>
              </c:numCache>
            </c:numRef>
          </c:val>
          <c:extLst>
            <c:ext xmlns:c16="http://schemas.microsoft.com/office/drawing/2014/chart" uri="{C3380CC4-5D6E-409C-BE32-E72D297353CC}">
              <c16:uniqueId val="{0000001E-611F-4452-B8D5-CCF0949385C8}"/>
            </c:ext>
          </c:extLst>
        </c:ser>
        <c:ser>
          <c:idx val="9"/>
          <c:order val="9"/>
          <c:tx>
            <c:strRef>
              <c:f>bySite_old!$D$1</c:f>
              <c:strCache>
                <c:ptCount val="1"/>
                <c:pt idx="0">
                  <c:v>Other Non-road Mobile</c:v>
                </c:pt>
              </c:strCache>
            </c:strRef>
          </c:tx>
          <c:spPr>
            <a:solidFill>
              <a:schemeClr val="accent4">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45.805295918367399</c:v>
                </c:pt>
                <c:pt idx="1">
                  <c:v>363.54321428571302</c:v>
                </c:pt>
                <c:pt idx="2">
                  <c:v>110.17939795918301</c:v>
                </c:pt>
                <c:pt idx="3">
                  <c:v>282.454806122447</c:v>
                </c:pt>
                <c:pt idx="4">
                  <c:v>621.42514285713503</c:v>
                </c:pt>
                <c:pt idx="5">
                  <c:v>319.42135714285598</c:v>
                </c:pt>
                <c:pt idx="6">
                  <c:v>249.300969387756</c:v>
                </c:pt>
                <c:pt idx="7">
                  <c:v>50.484448979591903</c:v>
                </c:pt>
                <c:pt idx="8">
                  <c:v>134.450163265306</c:v>
                </c:pt>
                <c:pt idx="9">
                  <c:v>101.303459183673</c:v>
                </c:pt>
                <c:pt idx="10">
                  <c:v>262.65717346938698</c:v>
                </c:pt>
              </c:numCache>
            </c:numRef>
          </c:val>
          <c:extLst>
            <c:ext xmlns:c16="http://schemas.microsoft.com/office/drawing/2014/chart" uri="{C3380CC4-5D6E-409C-BE32-E72D297353CC}">
              <c16:uniqueId val="{0000001F-611F-4452-B8D5-CCF0949385C8}"/>
            </c:ext>
          </c:extLst>
        </c:ser>
        <c:ser>
          <c:idx val="10"/>
          <c:order val="10"/>
          <c:tx>
            <c:strRef>
              <c:f>bySite_old!$D$1</c:f>
              <c:strCache>
                <c:ptCount val="1"/>
                <c:pt idx="0">
                  <c:v>Rail</c:v>
                </c:pt>
              </c:strCache>
            </c:strRef>
          </c:tx>
          <c:spPr>
            <a:solidFill>
              <a:schemeClr val="accent5">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12.6191326530612</c:v>
                </c:pt>
                <c:pt idx="1">
                  <c:v>82.050224489795895</c:v>
                </c:pt>
                <c:pt idx="2">
                  <c:v>29.8840408163265</c:v>
                </c:pt>
                <c:pt idx="3">
                  <c:v>58.816183673469297</c:v>
                </c:pt>
                <c:pt idx="4">
                  <c:v>169.26097959183599</c:v>
                </c:pt>
                <c:pt idx="5">
                  <c:v>85.973581632652994</c:v>
                </c:pt>
                <c:pt idx="6">
                  <c:v>74.174693877550894</c:v>
                </c:pt>
                <c:pt idx="7">
                  <c:v>13.130091836734699</c:v>
                </c:pt>
                <c:pt idx="8">
                  <c:v>32.215520408163201</c:v>
                </c:pt>
                <c:pt idx="9">
                  <c:v>29.005387755101999</c:v>
                </c:pt>
                <c:pt idx="10">
                  <c:v>64.418285714285602</c:v>
                </c:pt>
              </c:numCache>
            </c:numRef>
          </c:val>
          <c:extLst>
            <c:ext xmlns:c16="http://schemas.microsoft.com/office/drawing/2014/chart" uri="{C3380CC4-5D6E-409C-BE32-E72D297353CC}">
              <c16:uniqueId val="{00000020-611F-4452-B8D5-CCF0949385C8}"/>
            </c:ext>
          </c:extLst>
        </c:ser>
        <c:dLbls>
          <c:showLegendKey val="0"/>
          <c:showVal val="0"/>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7.334008248968880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[2026_NOX_emis_4km_bySector_all_years.xlsx]bySite!PivotTable1</c:name>
    <c:fmtId val="2"/>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NOx</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bySite!$C$4:$C$5</c:f>
              <c:strCache>
                <c:ptCount val="1"/>
                <c:pt idx="0">
                  <c:v>EGU Point</c:v>
                </c:pt>
              </c:strCache>
            </c:strRef>
          </c:tx>
          <c:spPr>
            <a:solidFill>
              <a:schemeClr val="accent1"/>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bySite!$C$6:$C$16</c:f>
              <c:numCache>
                <c:formatCode>_(* #,##0_);_(* \(#,##0\);_(* "-"??_);_(@_)</c:formatCode>
                <c:ptCount val="11"/>
                <c:pt idx="0">
                  <c:v>17.502948432298901</c:v>
                </c:pt>
                <c:pt idx="1">
                  <c:v>16.609076687575101</c:v>
                </c:pt>
                <c:pt idx="2">
                  <c:v>23.018326178906101</c:v>
                </c:pt>
                <c:pt idx="3">
                  <c:v>14.1179013032339</c:v>
                </c:pt>
                <c:pt idx="4">
                  <c:v>29.229007822357399</c:v>
                </c:pt>
                <c:pt idx="5">
                  <c:v>18.3872334966571</c:v>
                </c:pt>
                <c:pt idx="6">
                  <c:v>16.477284506715002</c:v>
                </c:pt>
                <c:pt idx="7">
                  <c:v>7.1248934007278599</c:v>
                </c:pt>
                <c:pt idx="8">
                  <c:v>6.5599028687896102</c:v>
                </c:pt>
                <c:pt idx="9">
                  <c:v>2.9698645535472901</c:v>
                </c:pt>
                <c:pt idx="10">
                  <c:v>3.897208420603</c:v>
                </c:pt>
              </c:numCache>
            </c:numRef>
          </c:val>
          <c:extLst>
            <c:ext xmlns:c16="http://schemas.microsoft.com/office/drawing/2014/chart" uri="{C3380CC4-5D6E-409C-BE32-E72D297353CC}">
              <c16:uniqueId val="{00000016-611F-4452-B8D5-CCF0949385C8}"/>
            </c:ext>
          </c:extLst>
        </c:ser>
        <c:ser>
          <c:idx val="1"/>
          <c:order val="1"/>
          <c:tx>
            <c:strRef>
              <c:f>bySite!$D$4:$D$5</c:f>
              <c:strCache>
                <c:ptCount val="1"/>
                <c:pt idx="0">
                  <c:v>Non-EGU Point</c:v>
                </c:pt>
              </c:strCache>
            </c:strRef>
          </c:tx>
          <c:spPr>
            <a:solidFill>
              <a:schemeClr val="accent2"/>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bySite!$D$6:$D$16</c:f>
              <c:numCache>
                <c:formatCode>_(* #,##0_);_(* \(#,##0\);_(* "-"??_);_(@_)</c:formatCode>
                <c:ptCount val="11"/>
                <c:pt idx="0">
                  <c:v>16.019167154985102</c:v>
                </c:pt>
                <c:pt idx="1">
                  <c:v>15.1029440599061</c:v>
                </c:pt>
                <c:pt idx="2">
                  <c:v>19.772731375423799</c:v>
                </c:pt>
                <c:pt idx="3">
                  <c:v>13.4058384900165</c:v>
                </c:pt>
                <c:pt idx="4">
                  <c:v>17.3207686545996</c:v>
                </c:pt>
                <c:pt idx="5">
                  <c:v>10.6070452718577</c:v>
                </c:pt>
                <c:pt idx="6">
                  <c:v>8.4174683208360808</c:v>
                </c:pt>
                <c:pt idx="7">
                  <c:v>7.4936679848983898</c:v>
                </c:pt>
                <c:pt idx="8">
                  <c:v>6.1366416104136601</c:v>
                </c:pt>
                <c:pt idx="9">
                  <c:v>5.6678516814690196</c:v>
                </c:pt>
                <c:pt idx="10">
                  <c:v>9.2125355842125192</c:v>
                </c:pt>
              </c:numCache>
            </c:numRef>
          </c:val>
          <c:extLst>
            <c:ext xmlns:c16="http://schemas.microsoft.com/office/drawing/2014/chart" uri="{C3380CC4-5D6E-409C-BE32-E72D297353CC}">
              <c16:uniqueId val="{00000017-611F-4452-B8D5-CCF0949385C8}"/>
            </c:ext>
          </c:extLst>
        </c:ser>
        <c:ser>
          <c:idx val="2"/>
          <c:order val="2"/>
          <c:tx>
            <c:strRef>
              <c:f>bySite!$E$4:$E$5</c:f>
              <c:strCache>
                <c:ptCount val="1"/>
                <c:pt idx="0">
                  <c:v>O&amp;G Area</c:v>
                </c:pt>
              </c:strCache>
            </c:strRef>
          </c:tx>
          <c:spPr>
            <a:solidFill>
              <a:schemeClr val="accent3"/>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bySite!$E$6:$E$16</c:f>
              <c:numCache>
                <c:formatCode>_(* #,##0_);_(* \(#,##0\);_(* "-"??_);_(@_)</c:formatCode>
                <c:ptCount val="11"/>
                <c:pt idx="0">
                  <c:v>11.952089130274899</c:v>
                </c:pt>
                <c:pt idx="1">
                  <c:v>13.2595504937659</c:v>
                </c:pt>
                <c:pt idx="2">
                  <c:v>12.1322696633201</c:v>
                </c:pt>
                <c:pt idx="3">
                  <c:v>14.0801082022732</c:v>
                </c:pt>
                <c:pt idx="4">
                  <c:v>10.6889955151288</c:v>
                </c:pt>
                <c:pt idx="5">
                  <c:v>19.9890210487562</c:v>
                </c:pt>
                <c:pt idx="6">
                  <c:v>22.119718474488</c:v>
                </c:pt>
                <c:pt idx="7">
                  <c:v>30.744116755972598</c:v>
                </c:pt>
                <c:pt idx="8">
                  <c:v>37.405684043569401</c:v>
                </c:pt>
                <c:pt idx="9">
                  <c:v>41.155152918300303</c:v>
                </c:pt>
                <c:pt idx="10">
                  <c:v>30.126771720978098</c:v>
                </c:pt>
              </c:numCache>
            </c:numRef>
          </c:val>
          <c:extLst>
            <c:ext xmlns:c16="http://schemas.microsoft.com/office/drawing/2014/chart" uri="{C3380CC4-5D6E-409C-BE32-E72D297353CC}">
              <c16:uniqueId val="{00000018-611F-4452-B8D5-CCF0949385C8}"/>
            </c:ext>
          </c:extLst>
        </c:ser>
        <c:ser>
          <c:idx val="3"/>
          <c:order val="3"/>
          <c:tx>
            <c:strRef>
              <c:f>bySite!$F$4:$F$5</c:f>
              <c:strCache>
                <c:ptCount val="1"/>
                <c:pt idx="0">
                  <c:v>O&amp;G Point</c:v>
                </c:pt>
              </c:strCache>
            </c:strRef>
          </c:tx>
          <c:spPr>
            <a:solidFill>
              <a:schemeClr val="accent4"/>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bySite!$F$6:$F$16</c:f>
              <c:numCache>
                <c:formatCode>_(* #,##0_);_(* \(#,##0\);_(* "-"??_);_(@_)</c:formatCode>
                <c:ptCount val="11"/>
                <c:pt idx="0">
                  <c:v>5.4001872080059403</c:v>
                </c:pt>
                <c:pt idx="1">
                  <c:v>6.3445602549636897</c:v>
                </c:pt>
                <c:pt idx="2">
                  <c:v>3.5851603498395401</c:v>
                </c:pt>
                <c:pt idx="3">
                  <c:v>10.150152466873299</c:v>
                </c:pt>
                <c:pt idx="4">
                  <c:v>4.0955869552483799</c:v>
                </c:pt>
                <c:pt idx="5">
                  <c:v>9.7839545524462608</c:v>
                </c:pt>
                <c:pt idx="6">
                  <c:v>7.6534221744517499</c:v>
                </c:pt>
                <c:pt idx="7">
                  <c:v>9.9893622963755195</c:v>
                </c:pt>
                <c:pt idx="8">
                  <c:v>15.532434389741701</c:v>
                </c:pt>
                <c:pt idx="9">
                  <c:v>12.853606234477599</c:v>
                </c:pt>
                <c:pt idx="10">
                  <c:v>8.5083525111118092</c:v>
                </c:pt>
              </c:numCache>
            </c:numRef>
          </c:val>
          <c:extLst>
            <c:ext xmlns:c16="http://schemas.microsoft.com/office/drawing/2014/chart" uri="{C3380CC4-5D6E-409C-BE32-E72D297353CC}">
              <c16:uniqueId val="{00000019-611F-4452-B8D5-CCF0949385C8}"/>
            </c:ext>
          </c:extLst>
        </c:ser>
        <c:ser>
          <c:idx val="4"/>
          <c:order val="4"/>
          <c:tx>
            <c:strRef>
              <c:f>bySite!$G$4:$G$5</c:f>
              <c:strCache>
                <c:ptCount val="1"/>
                <c:pt idx="0">
                  <c:v>O&amp;G pre-production</c:v>
                </c:pt>
              </c:strCache>
            </c:strRef>
          </c:tx>
          <c:spPr>
            <a:solidFill>
              <a:schemeClr val="accent5"/>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bySite!$G$6:$G$16</c:f>
              <c:numCache>
                <c:formatCode>_(* #,##0_);_(* \(#,##0\);_(* "-"??_);_(@_)</c:formatCode>
                <c:ptCount val="11"/>
                <c:pt idx="0">
                  <c:v>7.7876803152261598</c:v>
                </c:pt>
                <c:pt idx="1">
                  <c:v>8.0237475807917296</c:v>
                </c:pt>
                <c:pt idx="2">
                  <c:v>8.2929501884007095</c:v>
                </c:pt>
                <c:pt idx="3">
                  <c:v>8.03218944330726</c:v>
                </c:pt>
                <c:pt idx="4">
                  <c:v>6.7545216756889399</c:v>
                </c:pt>
                <c:pt idx="5">
                  <c:v>12.209771780951799</c:v>
                </c:pt>
                <c:pt idx="6">
                  <c:v>13.543076265175801</c:v>
                </c:pt>
                <c:pt idx="7">
                  <c:v>17.871458611709201</c:v>
                </c:pt>
                <c:pt idx="8">
                  <c:v>14.237349862824599</c:v>
                </c:pt>
                <c:pt idx="9">
                  <c:v>20.824031486539099</c:v>
                </c:pt>
                <c:pt idx="10">
                  <c:v>23.114632179545101</c:v>
                </c:pt>
              </c:numCache>
            </c:numRef>
          </c:val>
          <c:extLst>
            <c:ext xmlns:c16="http://schemas.microsoft.com/office/drawing/2014/chart" uri="{C3380CC4-5D6E-409C-BE32-E72D297353CC}">
              <c16:uniqueId val="{0000001A-611F-4452-B8D5-CCF0949385C8}"/>
            </c:ext>
          </c:extLst>
        </c:ser>
        <c:ser>
          <c:idx val="5"/>
          <c:order val="5"/>
          <c:tx>
            <c:strRef>
              <c:f>bySite!$H$4:$H$5</c:f>
              <c:strCache>
                <c:ptCount val="1"/>
                <c:pt idx="0">
                  <c:v>Nonpoint</c:v>
                </c:pt>
              </c:strCache>
            </c:strRef>
          </c:tx>
          <c:spPr>
            <a:solidFill>
              <a:schemeClr val="accent6"/>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bySite!$H$6:$H$16</c:f>
              <c:numCache>
                <c:formatCode>_(* #,##0_);_(* \(#,##0\);_(* "-"??_);_(@_)</c:formatCode>
                <c:ptCount val="11"/>
                <c:pt idx="0">
                  <c:v>2.2669809029054901</c:v>
                </c:pt>
                <c:pt idx="1">
                  <c:v>2.1474739917488801</c:v>
                </c:pt>
                <c:pt idx="2">
                  <c:v>2.00581256779697</c:v>
                </c:pt>
                <c:pt idx="3">
                  <c:v>1.72490851813544</c:v>
                </c:pt>
                <c:pt idx="4">
                  <c:v>1.6410722691378701</c:v>
                </c:pt>
                <c:pt idx="5">
                  <c:v>1.24718142339727</c:v>
                </c:pt>
                <c:pt idx="6">
                  <c:v>1.51601144945874</c:v>
                </c:pt>
                <c:pt idx="7">
                  <c:v>1.24174620592635</c:v>
                </c:pt>
                <c:pt idx="8">
                  <c:v>0.87379877514067295</c:v>
                </c:pt>
                <c:pt idx="9">
                  <c:v>0.74522233144660699</c:v>
                </c:pt>
                <c:pt idx="10">
                  <c:v>1.1800779121023299</c:v>
                </c:pt>
              </c:numCache>
            </c:numRef>
          </c:val>
          <c:extLst>
            <c:ext xmlns:c16="http://schemas.microsoft.com/office/drawing/2014/chart" uri="{C3380CC4-5D6E-409C-BE32-E72D297353CC}">
              <c16:uniqueId val="{0000001B-611F-4452-B8D5-CCF0949385C8}"/>
            </c:ext>
          </c:extLst>
        </c:ser>
        <c:ser>
          <c:idx val="6"/>
          <c:order val="6"/>
          <c:tx>
            <c:strRef>
              <c:f>bySite!$I$4:$I$5</c:f>
              <c:strCache>
                <c:ptCount val="1"/>
                <c:pt idx="0">
                  <c:v>On-road Mobile</c:v>
                </c:pt>
              </c:strCache>
            </c:strRef>
          </c:tx>
          <c:spPr>
            <a:solidFill>
              <a:schemeClr val="accent1">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bySite!$I$6:$I$16</c:f>
              <c:numCache>
                <c:formatCode>_(* #,##0_);_(* \(#,##0\);_(* "-"??_);_(@_)</c:formatCode>
                <c:ptCount val="11"/>
                <c:pt idx="0">
                  <c:v>17.707915135087401</c:v>
                </c:pt>
                <c:pt idx="1">
                  <c:v>17.0603858152379</c:v>
                </c:pt>
                <c:pt idx="2">
                  <c:v>15.3405961442928</c:v>
                </c:pt>
                <c:pt idx="3">
                  <c:v>14.0564380803005</c:v>
                </c:pt>
                <c:pt idx="4">
                  <c:v>14.296691354583499</c:v>
                </c:pt>
                <c:pt idx="5">
                  <c:v>11.0425784850678</c:v>
                </c:pt>
                <c:pt idx="6">
                  <c:v>12.622739169142299</c:v>
                </c:pt>
                <c:pt idx="7">
                  <c:v>11.2898226982767</c:v>
                </c:pt>
                <c:pt idx="8">
                  <c:v>7.4341599569941197</c:v>
                </c:pt>
                <c:pt idx="9">
                  <c:v>6.7236140835993297</c:v>
                </c:pt>
                <c:pt idx="10">
                  <c:v>10.8208150265319</c:v>
                </c:pt>
              </c:numCache>
            </c:numRef>
          </c:val>
          <c:extLst>
            <c:ext xmlns:c16="http://schemas.microsoft.com/office/drawing/2014/chart" uri="{C3380CC4-5D6E-409C-BE32-E72D297353CC}">
              <c16:uniqueId val="{0000001C-611F-4452-B8D5-CCF0949385C8}"/>
            </c:ext>
          </c:extLst>
        </c:ser>
        <c:ser>
          <c:idx val="7"/>
          <c:order val="7"/>
          <c:tx>
            <c:strRef>
              <c:f>bySite!$J$4:$J$5</c:f>
              <c:strCache>
                <c:ptCount val="1"/>
                <c:pt idx="0">
                  <c:v>Other Non-road Mobile</c:v>
                </c:pt>
              </c:strCache>
            </c:strRef>
          </c:tx>
          <c:spPr>
            <a:solidFill>
              <a:schemeClr val="accent2">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bySite!$J$6:$J$16</c:f>
              <c:numCache>
                <c:formatCode>_(* #,##0_);_(* \(#,##0\);_(* "-"??_);_(@_)</c:formatCode>
                <c:ptCount val="11"/>
                <c:pt idx="0">
                  <c:v>10.227807832746899</c:v>
                </c:pt>
                <c:pt idx="1">
                  <c:v>9.9533231557104198</c:v>
                </c:pt>
                <c:pt idx="2">
                  <c:v>8.8351482795076102</c:v>
                </c:pt>
                <c:pt idx="3">
                  <c:v>8.4730936398814407</c:v>
                </c:pt>
                <c:pt idx="4">
                  <c:v>7.5664049689386603</c:v>
                </c:pt>
                <c:pt idx="5">
                  <c:v>6.41810122220053</c:v>
                </c:pt>
                <c:pt idx="6">
                  <c:v>7.0503135930865897</c:v>
                </c:pt>
                <c:pt idx="7">
                  <c:v>6.5552362993528197</c:v>
                </c:pt>
                <c:pt idx="8">
                  <c:v>4.96450071458586</c:v>
                </c:pt>
                <c:pt idx="9">
                  <c:v>4.7525541156583602</c:v>
                </c:pt>
                <c:pt idx="10">
                  <c:v>6.8445530993106098</c:v>
                </c:pt>
              </c:numCache>
            </c:numRef>
          </c:val>
          <c:extLst>
            <c:ext xmlns:c16="http://schemas.microsoft.com/office/drawing/2014/chart" uri="{C3380CC4-5D6E-409C-BE32-E72D297353CC}">
              <c16:uniqueId val="{0000001D-611F-4452-B8D5-CCF0949385C8}"/>
            </c:ext>
          </c:extLst>
        </c:ser>
        <c:ser>
          <c:idx val="8"/>
          <c:order val="8"/>
          <c:tx>
            <c:strRef>
              <c:f>bySite!$K$4:$K$5</c:f>
              <c:strCache>
                <c:ptCount val="1"/>
                <c:pt idx="0">
                  <c:v>Lawn &amp; Garden Equipment</c:v>
                </c:pt>
              </c:strCache>
            </c:strRef>
          </c:tx>
          <c:spPr>
            <a:solidFill>
              <a:schemeClr val="accent3">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bySite!$K$6:$K$16</c:f>
              <c:numCache>
                <c:formatCode>_(* #,##0_);_(* \(#,##0\);_(* "-"??_);_(@_)</c:formatCode>
                <c:ptCount val="11"/>
                <c:pt idx="0">
                  <c:v>4.87622460234721</c:v>
                </c:pt>
                <c:pt idx="1">
                  <c:v>4.7955705121310199</c:v>
                </c:pt>
                <c:pt idx="2">
                  <c:v>4.2840742881764102</c:v>
                </c:pt>
                <c:pt idx="3">
                  <c:v>4.0905512336901699</c:v>
                </c:pt>
                <c:pt idx="4">
                  <c:v>3.39343403403171</c:v>
                </c:pt>
                <c:pt idx="5">
                  <c:v>2.8688184338627498</c:v>
                </c:pt>
                <c:pt idx="6">
                  <c:v>3.1901493248340098</c:v>
                </c:pt>
                <c:pt idx="7">
                  <c:v>2.6911793381194502</c:v>
                </c:pt>
                <c:pt idx="8">
                  <c:v>1.89313868181411</c:v>
                </c:pt>
                <c:pt idx="9">
                  <c:v>1.50618130476458</c:v>
                </c:pt>
                <c:pt idx="10">
                  <c:v>2.4674568276326698</c:v>
                </c:pt>
              </c:numCache>
            </c:numRef>
          </c:val>
          <c:extLst>
            <c:ext xmlns:c16="http://schemas.microsoft.com/office/drawing/2014/chart" uri="{C3380CC4-5D6E-409C-BE32-E72D297353CC}">
              <c16:uniqueId val="{0000001E-611F-4452-B8D5-CCF0949385C8}"/>
            </c:ext>
          </c:extLst>
        </c:ser>
        <c:ser>
          <c:idx val="9"/>
          <c:order val="9"/>
          <c:tx>
            <c:strRef>
              <c:f>bySite!$L$4:$L$5</c:f>
              <c:strCache>
                <c:ptCount val="1"/>
                <c:pt idx="0">
                  <c:v>Airports</c:v>
                </c:pt>
              </c:strCache>
            </c:strRef>
          </c:tx>
          <c:spPr>
            <a:solidFill>
              <a:schemeClr val="accent4">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bySite!$L$6:$L$16</c:f>
              <c:numCache>
                <c:formatCode>_(* #,##0_);_(* \(#,##0\);_(* "-"??_);_(@_)</c:formatCode>
                <c:ptCount val="11"/>
                <c:pt idx="0">
                  <c:v>4.02269895403722</c:v>
                </c:pt>
                <c:pt idx="1">
                  <c:v>4.7326805490066199</c:v>
                </c:pt>
                <c:pt idx="2">
                  <c:v>0.66347598661415896</c:v>
                </c:pt>
                <c:pt idx="3">
                  <c:v>9.6783266101117107</c:v>
                </c:pt>
                <c:pt idx="4">
                  <c:v>2.97294131118703</c:v>
                </c:pt>
                <c:pt idx="5">
                  <c:v>5.56561920617568</c:v>
                </c:pt>
                <c:pt idx="6">
                  <c:v>5.5101146153642899</c:v>
                </c:pt>
                <c:pt idx="7">
                  <c:v>3.1993842426306198</c:v>
                </c:pt>
                <c:pt idx="8">
                  <c:v>3.55276441457127</c:v>
                </c:pt>
                <c:pt idx="9">
                  <c:v>1.3432671588543299</c:v>
                </c:pt>
                <c:pt idx="10">
                  <c:v>1.92864268308037</c:v>
                </c:pt>
              </c:numCache>
            </c:numRef>
          </c:val>
          <c:extLst>
            <c:ext xmlns:c16="http://schemas.microsoft.com/office/drawing/2014/chart" uri="{C3380CC4-5D6E-409C-BE32-E72D297353CC}">
              <c16:uniqueId val="{0000001F-611F-4452-B8D5-CCF0949385C8}"/>
            </c:ext>
          </c:extLst>
        </c:ser>
        <c:ser>
          <c:idx val="10"/>
          <c:order val="10"/>
          <c:tx>
            <c:strRef>
              <c:f>bySite!$M$4:$M$5</c:f>
              <c:strCache>
                <c:ptCount val="1"/>
                <c:pt idx="0">
                  <c:v>Rail</c:v>
                </c:pt>
              </c:strCache>
            </c:strRef>
          </c:tx>
          <c:spPr>
            <a:solidFill>
              <a:schemeClr val="accent5">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bySite!$M$6:$M$16</c:f>
              <c:numCache>
                <c:formatCode>_(* #,##0_);_(* \(#,##0\);_(* "-"??_);_(@_)</c:formatCode>
                <c:ptCount val="11"/>
                <c:pt idx="0">
                  <c:v>2.2363003320844999</c:v>
                </c:pt>
                <c:pt idx="1">
                  <c:v>1.9706868991623001</c:v>
                </c:pt>
                <c:pt idx="2">
                  <c:v>2.0694549777217</c:v>
                </c:pt>
                <c:pt idx="3">
                  <c:v>2.1904920121762799</c:v>
                </c:pt>
                <c:pt idx="4">
                  <c:v>2.0405754390980202</c:v>
                </c:pt>
                <c:pt idx="5">
                  <c:v>1.8806750786266599</c:v>
                </c:pt>
                <c:pt idx="6">
                  <c:v>1.8997021064471999</c:v>
                </c:pt>
                <c:pt idx="7">
                  <c:v>1.7991321660103601</c:v>
                </c:pt>
                <c:pt idx="8">
                  <c:v>1.4096246815547799</c:v>
                </c:pt>
                <c:pt idx="9">
                  <c:v>1.4586541313433701</c:v>
                </c:pt>
                <c:pt idx="10">
                  <c:v>1.89895403489143</c:v>
                </c:pt>
              </c:numCache>
            </c:numRef>
          </c:val>
          <c:extLst>
            <c:ext xmlns:c16="http://schemas.microsoft.com/office/drawing/2014/chart" uri="{C3380CC4-5D6E-409C-BE32-E72D297353CC}">
              <c16:uniqueId val="{00000020-611F-4452-B8D5-CCF0949385C8}"/>
            </c:ext>
          </c:extLst>
        </c:ser>
        <c:dLbls>
          <c:showLegendKey val="0"/>
          <c:showVal val="0"/>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90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[2026_NOX_emis_4km_bySector_all_years.xlsx]Sheet1 (2)!PivotTable1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2016 NOx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s>
    <c:plotArea>
      <c:layout/>
      <c:pieChart>
        <c:varyColors val="1"/>
        <c:ser>
          <c:idx val="0"/>
          <c:order val="0"/>
          <c:tx>
            <c:strRef>
              <c:f>'Sheet1 (2)'!$B$3</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BAE8-4A51-82A3-5E0FBF8181C9}"/>
              </c:ext>
            </c:extLst>
          </c:dPt>
          <c:dPt>
            <c:idx val="1"/>
            <c:bubble3D val="0"/>
            <c:spPr>
              <a:solidFill>
                <a:schemeClr val="accent2"/>
              </a:solidFill>
              <a:ln>
                <a:noFill/>
              </a:ln>
              <a:effectLst/>
            </c:spPr>
            <c:extLst>
              <c:ext xmlns:c16="http://schemas.microsoft.com/office/drawing/2014/chart" uri="{C3380CC4-5D6E-409C-BE32-E72D297353CC}">
                <c16:uniqueId val="{00000003-BAE8-4A51-82A3-5E0FBF8181C9}"/>
              </c:ext>
            </c:extLst>
          </c:dPt>
          <c:dPt>
            <c:idx val="2"/>
            <c:bubble3D val="0"/>
            <c:spPr>
              <a:solidFill>
                <a:schemeClr val="accent3"/>
              </a:solidFill>
              <a:ln>
                <a:noFill/>
              </a:ln>
              <a:effectLst/>
            </c:spPr>
            <c:extLst>
              <c:ext xmlns:c16="http://schemas.microsoft.com/office/drawing/2014/chart" uri="{C3380CC4-5D6E-409C-BE32-E72D297353CC}">
                <c16:uniqueId val="{00000005-BAE8-4A51-82A3-5E0FBF8181C9}"/>
              </c:ext>
            </c:extLst>
          </c:dPt>
          <c:dPt>
            <c:idx val="3"/>
            <c:bubble3D val="0"/>
            <c:spPr>
              <a:solidFill>
                <a:schemeClr val="accent4"/>
              </a:solidFill>
              <a:ln>
                <a:noFill/>
              </a:ln>
              <a:effectLst/>
            </c:spPr>
            <c:extLst>
              <c:ext xmlns:c16="http://schemas.microsoft.com/office/drawing/2014/chart" uri="{C3380CC4-5D6E-409C-BE32-E72D297353CC}">
                <c16:uniqueId val="{00000007-BAE8-4A51-82A3-5E0FBF8181C9}"/>
              </c:ext>
            </c:extLst>
          </c:dPt>
          <c:dPt>
            <c:idx val="4"/>
            <c:bubble3D val="0"/>
            <c:spPr>
              <a:solidFill>
                <a:schemeClr val="accent5"/>
              </a:solidFill>
              <a:ln>
                <a:noFill/>
              </a:ln>
              <a:effectLst/>
            </c:spPr>
            <c:extLst>
              <c:ext xmlns:c16="http://schemas.microsoft.com/office/drawing/2014/chart" uri="{C3380CC4-5D6E-409C-BE32-E72D297353CC}">
                <c16:uniqueId val="{00000009-BAE8-4A51-82A3-5E0FBF8181C9}"/>
              </c:ext>
            </c:extLst>
          </c:dPt>
          <c:dPt>
            <c:idx val="5"/>
            <c:bubble3D val="0"/>
            <c:spPr>
              <a:solidFill>
                <a:schemeClr val="accent6"/>
              </a:solidFill>
              <a:ln>
                <a:noFill/>
              </a:ln>
              <a:effectLst/>
            </c:spPr>
            <c:extLst>
              <c:ext xmlns:c16="http://schemas.microsoft.com/office/drawing/2014/chart" uri="{C3380CC4-5D6E-409C-BE32-E72D297353CC}">
                <c16:uniqueId val="{0000000B-BAE8-4A51-82A3-5E0FBF8181C9}"/>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BAE8-4A51-82A3-5E0FBF8181C9}"/>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BAE8-4A51-82A3-5E0FBF8181C9}"/>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BAE8-4A51-82A3-5E0FBF8181C9}"/>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BAE8-4A51-82A3-5E0FBF8181C9}"/>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BAE8-4A51-82A3-5E0FBF8181C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 (2)'!$A$4:$A$15</c:f>
              <c:strCache>
                <c:ptCount val="11"/>
                <c:pt idx="0">
                  <c:v>Airports</c:v>
                </c:pt>
                <c:pt idx="1">
                  <c:v>EGU Point</c:v>
                </c:pt>
                <c:pt idx="2">
                  <c:v>Lawn &amp; Garden Equipment</c:v>
                </c:pt>
                <c:pt idx="3">
                  <c:v>Non-EGU Point</c:v>
                </c:pt>
                <c:pt idx="4">
                  <c:v>Nonpoint</c:v>
                </c:pt>
                <c:pt idx="5">
                  <c:v>O&amp;G Area</c:v>
                </c:pt>
                <c:pt idx="6">
                  <c:v>O&amp;G Point</c:v>
                </c:pt>
                <c:pt idx="7">
                  <c:v>O&amp;G pre-production</c:v>
                </c:pt>
                <c:pt idx="8">
                  <c:v>On-road Mobile</c:v>
                </c:pt>
                <c:pt idx="9">
                  <c:v>Other Non-road Mobile</c:v>
                </c:pt>
                <c:pt idx="10">
                  <c:v>Rail</c:v>
                </c:pt>
              </c:strCache>
            </c:strRef>
          </c:cat>
          <c:val>
            <c:numRef>
              <c:f>'Sheet1 (2)'!$B$4:$B$15</c:f>
              <c:numCache>
                <c:formatCode>_(* #,##0_);_(* \(#,##0\);_(* "-"??_);_(@_)</c:formatCode>
                <c:ptCount val="11"/>
                <c:pt idx="0">
                  <c:v>0.75572042857142796</c:v>
                </c:pt>
                <c:pt idx="1">
                  <c:v>9.0437089183673507</c:v>
                </c:pt>
                <c:pt idx="2">
                  <c:v>1.3093807755102</c:v>
                </c:pt>
                <c:pt idx="3">
                  <c:v>6.6772181428571402</c:v>
                </c:pt>
                <c:pt idx="4">
                  <c:v>0.63261965306122503</c:v>
                </c:pt>
                <c:pt idx="5">
                  <c:v>3.0927457448979498</c:v>
                </c:pt>
                <c:pt idx="6">
                  <c:v>0.86619417346938599</c:v>
                </c:pt>
                <c:pt idx="7">
                  <c:v>2.2604281224489702</c:v>
                </c:pt>
                <c:pt idx="8">
                  <c:v>5.4584874489795903</c:v>
                </c:pt>
                <c:pt idx="9">
                  <c:v>2.8853013571428501</c:v>
                </c:pt>
                <c:pt idx="10">
                  <c:v>0.79077959183673396</c:v>
                </c:pt>
              </c:numCache>
            </c:numRef>
          </c:val>
          <c:extLst>
            <c:ext xmlns:c16="http://schemas.microsoft.com/office/drawing/2014/chart" uri="{C3380CC4-5D6E-409C-BE32-E72D297353CC}">
              <c16:uniqueId val="{00000016-BAE8-4A51-82A3-5E0FBF8181C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167640</xdr:colOff>
      <xdr:row>1</xdr:row>
      <xdr:rowOff>60960</xdr:rowOff>
    </xdr:from>
    <xdr:to>
      <xdr:col>18</xdr:col>
      <xdr:colOff>220980</xdr:colOff>
      <xdr:row>37</xdr:row>
      <xdr:rowOff>144780</xdr:rowOff>
    </xdr:to>
    <xdr:graphicFrame macro="">
      <xdr:nvGraphicFramePr>
        <xdr:cNvPr id="2" name="Chart 1">
          <a:extLst>
            <a:ext uri="{FF2B5EF4-FFF2-40B4-BE49-F238E27FC236}">
              <a16:creationId xmlns:a16="http://schemas.microsoft.com/office/drawing/2014/main" id="{BD859619-CB22-4370-B386-862892FA6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4">
              <a:extLst>
                <a:ext uri="{FF2B5EF4-FFF2-40B4-BE49-F238E27FC236}">
                  <a16:creationId xmlns:a16="http://schemas.microsoft.com/office/drawing/2014/main" id="{BC48025E-4097-4EC7-BA4B-7E7D89F714A9}"/>
                </a:ext>
              </a:extLst>
            </xdr:cNvPr>
            <xdr:cNvGraphicFramePr/>
          </xdr:nvGraphicFramePr>
          <xdr:xfrm>
            <a:off x="0" y="0"/>
            <a:ext cx="0" cy="0"/>
          </xdr:xfrm>
          <a:graphic>
            <a:graphicData uri="http://schemas.microsoft.com/office/drawing/2010/slicer">
              <sle:slicer xmlns:sle="http://schemas.microsoft.com/office/drawing/2010/slicer" name="site 4"/>
            </a:graphicData>
          </a:graphic>
        </xdr:graphicFrame>
      </mc:Choice>
      <mc:Fallback xmlns="">
        <xdr:sp macro="" textlink="">
          <xdr:nvSpPr>
            <xdr:cNvPr id="0" name=""/>
            <xdr:cNvSpPr>
              <a:spLocks noTextEdit="1"/>
            </xdr:cNvSpPr>
          </xdr:nvSpPr>
          <xdr:spPr>
            <a:xfrm>
              <a:off x="13536930" y="998220"/>
              <a:ext cx="1828800" cy="256603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396240</xdr:colOff>
      <xdr:row>19</xdr:row>
      <xdr:rowOff>152400</xdr:rowOff>
    </xdr:from>
    <xdr:to>
      <xdr:col>22</xdr:col>
      <xdr:colOff>396240</xdr:colOff>
      <xdr:row>33</xdr:row>
      <xdr:rowOff>59055</xdr:rowOff>
    </xdr:to>
    <mc:AlternateContent xmlns:mc="http://schemas.openxmlformats.org/markup-compatibility/2006" xmlns:a14="http://schemas.microsoft.com/office/drawing/2010/main">
      <mc:Choice Requires="a14">
        <xdr:graphicFrame macro="">
          <xdr:nvGraphicFramePr>
            <xdr:cNvPr id="4" name="threshold 2">
              <a:extLst>
                <a:ext uri="{FF2B5EF4-FFF2-40B4-BE49-F238E27FC236}">
                  <a16:creationId xmlns:a16="http://schemas.microsoft.com/office/drawing/2014/main" id="{5C078F44-802D-40E2-A9EC-7656A0D98487}"/>
                </a:ext>
              </a:extLst>
            </xdr:cNvPr>
            <xdr:cNvGraphicFramePr/>
          </xdr:nvGraphicFramePr>
          <xdr:xfrm>
            <a:off x="0" y="0"/>
            <a:ext cx="0" cy="0"/>
          </xdr:xfrm>
          <a:graphic>
            <a:graphicData uri="http://schemas.microsoft.com/office/drawing/2010/slicer">
              <sle:slicer xmlns:sle="http://schemas.microsoft.com/office/drawing/2010/slicer" name="threshold 2"/>
            </a:graphicData>
          </a:graphic>
        </xdr:graphicFrame>
      </mc:Choice>
      <mc:Fallback xmlns="">
        <xdr:sp macro="" textlink="">
          <xdr:nvSpPr>
            <xdr:cNvPr id="0" name=""/>
            <xdr:cNvSpPr>
              <a:spLocks noTextEdit="1"/>
            </xdr:cNvSpPr>
          </xdr:nvSpPr>
          <xdr:spPr>
            <a:xfrm>
              <a:off x="13559790" y="3771900"/>
              <a:ext cx="1828800" cy="25736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xdr:colOff>
      <xdr:row>0</xdr:row>
      <xdr:rowOff>45720</xdr:rowOff>
    </xdr:from>
    <xdr:to>
      <xdr:col>18</xdr:col>
      <xdr:colOff>137160</xdr:colOff>
      <xdr:row>36</xdr:row>
      <xdr:rowOff>129540</xdr:rowOff>
    </xdr:to>
    <xdr:graphicFrame macro="">
      <xdr:nvGraphicFramePr>
        <xdr:cNvPr id="2" name="Chart 1">
          <a:extLst>
            <a:ext uri="{FF2B5EF4-FFF2-40B4-BE49-F238E27FC236}">
              <a16:creationId xmlns:a16="http://schemas.microsoft.com/office/drawing/2014/main" id="{C2780FCB-105A-6398-2F28-F85F6A9DFA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a:extLst>
                <a:ext uri="{FF2B5EF4-FFF2-40B4-BE49-F238E27FC236}">
                  <a16:creationId xmlns:a16="http://schemas.microsoft.com/office/drawing/2014/main" id="{8B10F12C-5516-034E-646E-E8AC152CAEDE}"/>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46454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342900</xdr:colOff>
      <xdr:row>1</xdr:row>
      <xdr:rowOff>152400</xdr:rowOff>
    </xdr:from>
    <xdr:to>
      <xdr:col>17</xdr:col>
      <xdr:colOff>594360</xdr:colOff>
      <xdr:row>41</xdr:row>
      <xdr:rowOff>30480</xdr:rowOff>
    </xdr:to>
    <xdr:graphicFrame macro="">
      <xdr:nvGraphicFramePr>
        <xdr:cNvPr id="2" name="Chart 1">
          <a:extLst>
            <a:ext uri="{FF2B5EF4-FFF2-40B4-BE49-F238E27FC236}">
              <a16:creationId xmlns:a16="http://schemas.microsoft.com/office/drawing/2014/main" id="{79FF4BF7-DB49-4551-B8CF-22F0D5D1B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137160</xdr:colOff>
      <xdr:row>1</xdr:row>
      <xdr:rowOff>91440</xdr:rowOff>
    </xdr:from>
    <xdr:to>
      <xdr:col>20</xdr:col>
      <xdr:colOff>647700</xdr:colOff>
      <xdr:row>14</xdr:row>
      <xdr:rowOff>180975</xdr:rowOff>
    </xdr:to>
    <mc:AlternateContent xmlns:mc="http://schemas.openxmlformats.org/markup-compatibility/2006">
      <mc:Choice xmlns:a14="http://schemas.microsoft.com/office/drawing/2010/main" Requires="a14">
        <xdr:graphicFrame macro="">
          <xdr:nvGraphicFramePr>
            <xdr:cNvPr id="3" name="threshold">
              <a:extLst>
                <a:ext uri="{FF2B5EF4-FFF2-40B4-BE49-F238E27FC236}">
                  <a16:creationId xmlns:a16="http://schemas.microsoft.com/office/drawing/2014/main" id="{36F7F613-EC39-DFF3-4DBD-1845030941A8}"/>
                </a:ext>
              </a:extLst>
            </xdr:cNvPr>
            <xdr:cNvGraphicFramePr/>
          </xdr:nvGraphicFramePr>
          <xdr:xfrm>
            <a:off x="0" y="0"/>
            <a:ext cx="0" cy="0"/>
          </xdr:xfrm>
          <a:graphic>
            <a:graphicData uri="http://schemas.microsoft.com/office/drawing/2010/slicer">
              <sle:slicer xmlns:sle="http://schemas.microsoft.com/office/drawing/2010/slicer" name="threshold"/>
            </a:graphicData>
          </a:graphic>
        </xdr:graphicFrame>
      </mc:Choice>
      <mc:Fallback>
        <xdr:sp macro="" textlink="">
          <xdr:nvSpPr>
            <xdr:cNvPr id="0" name=""/>
            <xdr:cNvSpPr>
              <a:spLocks noTextEdit="1"/>
            </xdr:cNvSpPr>
          </xdr:nvSpPr>
          <xdr:spPr>
            <a:xfrm>
              <a:off x="16832580" y="2743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83820</xdr:rowOff>
    </xdr:from>
    <xdr:to>
      <xdr:col>19</xdr:col>
      <xdr:colOff>198120</xdr:colOff>
      <xdr:row>40</xdr:row>
      <xdr:rowOff>144780</xdr:rowOff>
    </xdr:to>
    <xdr:graphicFrame macro="">
      <xdr:nvGraphicFramePr>
        <xdr:cNvPr id="2" name="Chart 1">
          <a:extLst>
            <a:ext uri="{FF2B5EF4-FFF2-40B4-BE49-F238E27FC236}">
              <a16:creationId xmlns:a16="http://schemas.microsoft.com/office/drawing/2014/main" id="{C057D58C-3A4D-4AB5-BB2D-1FC4717BC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205740</xdr:colOff>
      <xdr:row>14</xdr:row>
      <xdr:rowOff>114300</xdr:rowOff>
    </xdr:from>
    <xdr:to>
      <xdr:col>2</xdr:col>
      <xdr:colOff>906780</xdr:colOff>
      <xdr:row>28</xdr:row>
      <xdr:rowOff>20955</xdr:rowOff>
    </xdr:to>
    <mc:AlternateContent xmlns:mc="http://schemas.openxmlformats.org/markup-compatibility/2006">
      <mc:Choice xmlns:a14="http://schemas.microsoft.com/office/drawing/2010/main" Requires="a14">
        <xdr:graphicFrame macro="">
          <xdr:nvGraphicFramePr>
            <xdr:cNvPr id="4" name="site 2">
              <a:extLst>
                <a:ext uri="{FF2B5EF4-FFF2-40B4-BE49-F238E27FC236}">
                  <a16:creationId xmlns:a16="http://schemas.microsoft.com/office/drawing/2014/main" id="{F9EF7A4A-21AC-3858-116B-812E7BC50338}"/>
                </a:ext>
              </a:extLst>
            </xdr:cNvPr>
            <xdr:cNvGraphicFramePr/>
          </xdr:nvGraphicFramePr>
          <xdr:xfrm>
            <a:off x="0" y="0"/>
            <a:ext cx="0" cy="0"/>
          </xdr:xfrm>
          <a:graphic>
            <a:graphicData uri="http://schemas.microsoft.com/office/drawing/2010/slicer">
              <sle:slicer xmlns:sle="http://schemas.microsoft.com/office/drawing/2010/slicer" name="site 2"/>
            </a:graphicData>
          </a:graphic>
        </xdr:graphicFrame>
      </mc:Choice>
      <mc:Fallback>
        <xdr:sp macro="" textlink="">
          <xdr:nvSpPr>
            <xdr:cNvPr id="0" name=""/>
            <xdr:cNvSpPr>
              <a:spLocks noTextEdit="1"/>
            </xdr:cNvSpPr>
          </xdr:nvSpPr>
          <xdr:spPr>
            <a:xfrm>
              <a:off x="1203960" y="26746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xdr:colOff>
      <xdr:row>1</xdr:row>
      <xdr:rowOff>22860</xdr:rowOff>
    </xdr:from>
    <xdr:to>
      <xdr:col>17</xdr:col>
      <xdr:colOff>274320</xdr:colOff>
      <xdr:row>40</xdr:row>
      <xdr:rowOff>83820</xdr:rowOff>
    </xdr:to>
    <xdr:graphicFrame macro="">
      <xdr:nvGraphicFramePr>
        <xdr:cNvPr id="2" name="Chart 1">
          <a:extLst>
            <a:ext uri="{FF2B5EF4-FFF2-40B4-BE49-F238E27FC236}">
              <a16:creationId xmlns:a16="http://schemas.microsoft.com/office/drawing/2014/main" id="{EA00084A-C653-4E56-9729-2702996D5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12</xdr:row>
      <xdr:rowOff>22860</xdr:rowOff>
    </xdr:from>
    <xdr:to>
      <xdr:col>1</xdr:col>
      <xdr:colOff>937260</xdr:colOff>
      <xdr:row>25</xdr:row>
      <xdr:rowOff>112395</xdr:rowOff>
    </xdr:to>
    <mc:AlternateContent xmlns:mc="http://schemas.openxmlformats.org/markup-compatibility/2006" xmlns:a14="http://schemas.microsoft.com/office/drawing/2010/main">
      <mc:Choice Requires="a14">
        <xdr:graphicFrame macro="">
          <xdr:nvGraphicFramePr>
            <xdr:cNvPr id="3" name="site 3">
              <a:extLst>
                <a:ext uri="{FF2B5EF4-FFF2-40B4-BE49-F238E27FC236}">
                  <a16:creationId xmlns:a16="http://schemas.microsoft.com/office/drawing/2014/main" id="{203451CD-C36B-4FBF-A99D-F92B2E0A4C68}"/>
                </a:ext>
              </a:extLst>
            </xdr:cNvPr>
            <xdr:cNvGraphicFramePr/>
          </xdr:nvGraphicFramePr>
          <xdr:xfrm>
            <a:off x="0" y="0"/>
            <a:ext cx="0" cy="0"/>
          </xdr:xfrm>
          <a:graphic>
            <a:graphicData uri="http://schemas.microsoft.com/office/drawing/2010/slicer">
              <sle:slicer xmlns:sle="http://schemas.microsoft.com/office/drawing/2010/slicer" name="site 3"/>
            </a:graphicData>
          </a:graphic>
        </xdr:graphicFrame>
      </mc:Choice>
      <mc:Fallback xmlns="">
        <xdr:sp macro="" textlink="">
          <xdr:nvSpPr>
            <xdr:cNvPr id="0" name=""/>
            <xdr:cNvSpPr>
              <a:spLocks noTextEdit="1"/>
            </xdr:cNvSpPr>
          </xdr:nvSpPr>
          <xdr:spPr>
            <a:xfrm>
              <a:off x="106680" y="22174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259080</xdr:colOff>
      <xdr:row>5</xdr:row>
      <xdr:rowOff>114300</xdr:rowOff>
    </xdr:from>
    <xdr:to>
      <xdr:col>19</xdr:col>
      <xdr:colOff>419100</xdr:colOff>
      <xdr:row>44</xdr:row>
      <xdr:rowOff>175260</xdr:rowOff>
    </xdr:to>
    <xdr:graphicFrame macro="">
      <xdr:nvGraphicFramePr>
        <xdr:cNvPr id="2" name="Chart 1">
          <a:extLst>
            <a:ext uri="{FF2B5EF4-FFF2-40B4-BE49-F238E27FC236}">
              <a16:creationId xmlns:a16="http://schemas.microsoft.com/office/drawing/2014/main" id="{D90A3052-C94D-49D8-9D27-FD808C82E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297180</xdr:colOff>
      <xdr:row>1</xdr:row>
      <xdr:rowOff>30480</xdr:rowOff>
    </xdr:from>
    <xdr:to>
      <xdr:col>22</xdr:col>
      <xdr:colOff>297180</xdr:colOff>
      <xdr:row>14</xdr:row>
      <xdr:rowOff>120015</xdr:rowOff>
    </xdr:to>
    <mc:AlternateContent xmlns:mc="http://schemas.openxmlformats.org/markup-compatibility/2006" xmlns:a14="http://schemas.microsoft.com/office/drawing/2010/main">
      <mc:Choice Requires="a14">
        <xdr:graphicFrame macro="">
          <xdr:nvGraphicFramePr>
            <xdr:cNvPr id="4" name="year 1">
              <a:extLst>
                <a:ext uri="{FF2B5EF4-FFF2-40B4-BE49-F238E27FC236}">
                  <a16:creationId xmlns:a16="http://schemas.microsoft.com/office/drawing/2014/main" id="{10E521F8-C735-48F2-9221-59CB739F417A}"/>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5979140" y="2133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609600</xdr:colOff>
      <xdr:row>43</xdr:row>
      <xdr:rowOff>68580</xdr:rowOff>
    </xdr:from>
    <xdr:to>
      <xdr:col>19</xdr:col>
      <xdr:colOff>15240</xdr:colOff>
      <xdr:row>79</xdr:row>
      <xdr:rowOff>152400</xdr:rowOff>
    </xdr:to>
    <xdr:graphicFrame macro="">
      <xdr:nvGraphicFramePr>
        <xdr:cNvPr id="5" name="Chart 4">
          <a:extLst>
            <a:ext uri="{FF2B5EF4-FFF2-40B4-BE49-F238E27FC236}">
              <a16:creationId xmlns:a16="http://schemas.microsoft.com/office/drawing/2014/main" id="{B23490B9-02B5-172F-E0AA-8CF63DB03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22860</xdr:colOff>
      <xdr:row>0</xdr:row>
      <xdr:rowOff>167640</xdr:rowOff>
    </xdr:from>
    <xdr:to>
      <xdr:col>19</xdr:col>
      <xdr:colOff>76200</xdr:colOff>
      <xdr:row>37</xdr:row>
      <xdr:rowOff>68580</xdr:rowOff>
    </xdr:to>
    <xdr:graphicFrame macro="">
      <xdr:nvGraphicFramePr>
        <xdr:cNvPr id="2" name="Chart 1">
          <a:extLst>
            <a:ext uri="{FF2B5EF4-FFF2-40B4-BE49-F238E27FC236}">
              <a16:creationId xmlns:a16="http://schemas.microsoft.com/office/drawing/2014/main" id="{2479936D-2ED8-4BFF-A5A8-14074FFA8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1">
              <a:extLst>
                <a:ext uri="{FF2B5EF4-FFF2-40B4-BE49-F238E27FC236}">
                  <a16:creationId xmlns:a16="http://schemas.microsoft.com/office/drawing/2014/main" id="{11105A2F-4883-4892-950E-DC52C0C56D54}"/>
                </a:ext>
              </a:extLst>
            </xdr:cNvPr>
            <xdr:cNvGraphicFramePr/>
          </xdr:nvGraphicFramePr>
          <xdr:xfrm>
            <a:off x="0" y="0"/>
            <a:ext cx="0" cy="0"/>
          </xdr:xfrm>
          <a:graphic>
            <a:graphicData uri="http://schemas.microsoft.com/office/drawing/2010/slicer">
              <sle:slicer xmlns:sle="http://schemas.microsoft.com/office/drawing/2010/slicer" name="site 1"/>
            </a:graphicData>
          </a:graphic>
        </xdr:graphicFrame>
      </mc:Choice>
      <mc:Fallback xmlns="">
        <xdr:sp macro="" textlink="">
          <xdr:nvSpPr>
            <xdr:cNvPr id="0" name=""/>
            <xdr:cNvSpPr>
              <a:spLocks noTextEdit="1"/>
            </xdr:cNvSpPr>
          </xdr:nvSpPr>
          <xdr:spPr>
            <a:xfrm>
              <a:off x="1410462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327660</xdr:colOff>
      <xdr:row>5</xdr:row>
      <xdr:rowOff>106680</xdr:rowOff>
    </xdr:from>
    <xdr:to>
      <xdr:col>27</xdr:col>
      <xdr:colOff>327660</xdr:colOff>
      <xdr:row>19</xdr:row>
      <xdr:rowOff>13335</xdr:rowOff>
    </xdr:to>
    <mc:AlternateContent xmlns:mc="http://schemas.openxmlformats.org/markup-compatibility/2006" xmlns:a14="http://schemas.microsoft.com/office/drawing/2010/main">
      <mc:Choice Requires="a14">
        <xdr:graphicFrame macro="">
          <xdr:nvGraphicFramePr>
            <xdr:cNvPr id="4" name="year 2">
              <a:extLst>
                <a:ext uri="{FF2B5EF4-FFF2-40B4-BE49-F238E27FC236}">
                  <a16:creationId xmlns:a16="http://schemas.microsoft.com/office/drawing/2014/main" id="{829FC6F3-2968-041F-F860-DC1FB4D081FE}"/>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17106900" y="10210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6_VOC_emis_4km_bySector_all_ye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PieChart"/>
      <sheetName val="PieChart - Smoke Flag"/>
      <sheetName val="bySite"/>
      <sheetName val="byYear"/>
      <sheetName val="bySite_old"/>
      <sheetName val="Sheet1 (2)"/>
      <sheetName val="byThreshold"/>
      <sheetName val="2026_VOC_emis_4km_bySector_all_"/>
      <sheetName val="d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H1" t="str">
            <v>ID</v>
          </cell>
          <cell r="I1">
            <v>70</v>
          </cell>
          <cell r="J1">
            <v>71</v>
          </cell>
          <cell r="K1">
            <v>76</v>
          </cell>
          <cell r="L1">
            <v>80</v>
          </cell>
        </row>
        <row r="2">
          <cell r="H2" t="str">
            <v>AURE</v>
          </cell>
          <cell r="I2">
            <v>45</v>
          </cell>
          <cell r="J2">
            <v>32</v>
          </cell>
          <cell r="K2">
            <v>14</v>
          </cell>
          <cell r="L2">
            <v>3</v>
          </cell>
        </row>
        <row r="3">
          <cell r="H3" t="str">
            <v>BRES</v>
          </cell>
          <cell r="I3">
            <v>86</v>
          </cell>
          <cell r="J3">
            <v>76</v>
          </cell>
          <cell r="K3">
            <v>25</v>
          </cell>
          <cell r="L3">
            <v>6</v>
          </cell>
        </row>
        <row r="4">
          <cell r="H4" t="str">
            <v>CHAT</v>
          </cell>
          <cell r="I4">
            <v>139</v>
          </cell>
          <cell r="J4">
            <v>123</v>
          </cell>
          <cell r="K4">
            <v>59</v>
          </cell>
          <cell r="L4">
            <v>33</v>
          </cell>
        </row>
        <row r="5">
          <cell r="H5" t="str">
            <v>EVGN</v>
          </cell>
          <cell r="I5">
            <v>29</v>
          </cell>
          <cell r="J5">
            <v>25</v>
          </cell>
          <cell r="K5">
            <v>13</v>
          </cell>
          <cell r="L5">
            <v>1</v>
          </cell>
        </row>
        <row r="6">
          <cell r="H6" t="str">
            <v>FTCW</v>
          </cell>
          <cell r="I6">
            <v>104</v>
          </cell>
          <cell r="J6">
            <v>84</v>
          </cell>
          <cell r="K6">
            <v>40</v>
          </cell>
          <cell r="L6">
            <v>18</v>
          </cell>
        </row>
        <row r="7">
          <cell r="H7" t="str">
            <v>HIGH</v>
          </cell>
          <cell r="I7">
            <v>94</v>
          </cell>
          <cell r="J7">
            <v>83</v>
          </cell>
          <cell r="K7">
            <v>35</v>
          </cell>
          <cell r="L7">
            <v>18</v>
          </cell>
        </row>
        <row r="8">
          <cell r="H8" t="str">
            <v>NREL</v>
          </cell>
          <cell r="I8">
            <v>163</v>
          </cell>
          <cell r="J8">
            <v>150</v>
          </cell>
          <cell r="K8">
            <v>74</v>
          </cell>
          <cell r="L8">
            <v>42</v>
          </cell>
        </row>
        <row r="9">
          <cell r="H9" t="str">
            <v>PLAT</v>
          </cell>
          <cell r="I9">
            <v>50</v>
          </cell>
          <cell r="J9">
            <v>42</v>
          </cell>
          <cell r="K9">
            <v>18</v>
          </cell>
          <cell r="L9">
            <v>6</v>
          </cell>
        </row>
        <row r="10">
          <cell r="H10" t="str">
            <v>RFNO</v>
          </cell>
          <cell r="I10">
            <v>150</v>
          </cell>
          <cell r="J10">
            <v>137</v>
          </cell>
          <cell r="K10">
            <v>62</v>
          </cell>
          <cell r="L10">
            <v>32</v>
          </cell>
        </row>
        <row r="11">
          <cell r="H11" t="str">
            <v>WELB</v>
          </cell>
          <cell r="I11">
            <v>55</v>
          </cell>
          <cell r="J11">
            <v>47</v>
          </cell>
          <cell r="K11">
            <v>16</v>
          </cell>
          <cell r="L11">
            <v>6</v>
          </cell>
        </row>
        <row r="12">
          <cell r="H12" t="str">
            <v>WELD</v>
          </cell>
          <cell r="I12">
            <v>42</v>
          </cell>
          <cell r="J12">
            <v>35</v>
          </cell>
          <cell r="K12">
            <v>8</v>
          </cell>
          <cell r="L12">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enver_T31/HYSPLIT/inputs/HYSPLITReady_DenverNAA_2016-2022_MDA8.csv"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1.549392013891" createdVersion="8" refreshedVersion="8" minRefreshableVersion="3" recordCount="616" xr:uid="{00000000-000A-0000-FFFF-FFFF07000000}">
  <cacheSource type="worksheet">
    <worksheetSource ref="A1:F617" sheet="2026_NOX_emis_4km_bySector_AllD"/>
  </cacheSource>
  <cacheFields count="6">
    <cacheField name="year" numFmtId="0">
      <sharedItems containsSemiMixedTypes="0" containsString="0" containsNumber="1" containsInteger="1" minValue="2016" maxValue="2022" count="6">
        <n v="2016"/>
        <n v="2017"/>
        <n v="2019"/>
        <n v="2020"/>
        <n v="2021"/>
        <n v="2022"/>
      </sharedItems>
    </cacheField>
    <cacheField name="site" numFmtId="0">
      <sharedItems count="11">
        <s v="AURE"/>
        <s v="CHAT"/>
        <s v="FTCW"/>
        <s v="HIGH"/>
        <s v="NREL"/>
        <s v="RFNO"/>
        <s v="WELB"/>
        <s v="WELD"/>
        <s v="BRES"/>
        <s v="PLAT"/>
        <s v="EVGN"/>
      </sharedItems>
    </cacheField>
    <cacheField name="sector" numFmtId="0">
      <sharedItems count="11">
        <s v="Airports"/>
        <s v="EGU Point"/>
        <s v="Lawn &amp; Garden Equipment"/>
        <s v="Non-EGU Point"/>
        <s v="Nonpoint"/>
        <s v="O&amp;G Area"/>
        <s v="O&amp;G Point"/>
        <s v="O&amp;G pre-production"/>
        <s v="On-road Mobile"/>
        <s v="Other Non-road Mobile"/>
        <s v="Rail"/>
      </sharedItems>
    </cacheField>
    <cacheField name="WEP_RT" numFmtId="0">
      <sharedItems containsSemiMixedTypes="0" containsString="0" containsNumber="1" minValue="0" maxValue="2645.3154387755098"/>
    </cacheField>
    <cacheField name="WEP_CWRT" numFmtId="0">
      <sharedItems containsSemiMixedTypes="0" containsString="0" containsNumber="1" minValue="0" maxValue="27.8302739081632"/>
    </cacheField>
    <cacheField name="NOX" numFmtId="0">
      <sharedItems containsSemiMixedTypes="0" containsString="0" containsNumber="1" minValue="2.8935714285713798" maxValue="33.913999999999803"/>
    </cacheField>
  </cacheFields>
  <extLst>
    <ext xmlns:x14="http://schemas.microsoft.com/office/spreadsheetml/2009/9/main" uri="{725AE2AE-9491-48be-B2B4-4EB974FC3084}">
      <x14:pivotCacheDefinition pivotCacheId="12194196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6.661639120372" createdVersion="8" refreshedVersion="8" minRefreshableVersion="3" recordCount="957" xr:uid="{A54F1C90-9F6E-4AE8-A150-8D5144E50BBB}">
  <cacheSource type="worksheet">
    <worksheetSource ref="A1:G958" sheet="HYSPLITReady_DenverNAA_2016-202" r:id="rId2"/>
  </cacheSource>
  <cacheFields count="7">
    <cacheField name="AQS_Site_ID" numFmtId="0">
      <sharedItems count="11">
        <s v="08-001-3001"/>
        <s v="08-005-0002"/>
        <s v="08-005-0006"/>
        <s v="08-035-0004"/>
        <s v="08-059-0006"/>
        <s v="08-059-0011"/>
        <s v="08-069-0011"/>
        <s v="08-123-0009"/>
        <s v="08-013-0014"/>
        <s v="08-059-0014"/>
        <s v="08-123-0013"/>
      </sharedItems>
    </cacheField>
    <cacheField name="ID" numFmtId="0">
      <sharedItems count="11">
        <s v="WELB"/>
        <s v="HIGH"/>
        <s v="AURE"/>
        <s v="CHAT"/>
        <s v="RFNO"/>
        <s v="NREL"/>
        <s v="FTCW"/>
        <s v="WELD"/>
        <s v="BRES"/>
        <s v="EVGN"/>
        <s v="PLAT"/>
      </sharedItems>
    </cacheField>
    <cacheField name="Date Local" numFmtId="14">
      <sharedItems containsSemiMixedTypes="0" containsNonDate="0" containsDate="1" containsString="0" minDate="2016-06-15T00:00:00" maxDate="2022-08-31T00:00:00"/>
    </cacheField>
    <cacheField name="year" numFmtId="0">
      <sharedItems containsSemiMixedTypes="0" containsString="0" containsNumber="1" containsInteger="1" minValue="2016" maxValue="2022" count="7">
        <n v="2016"/>
        <n v="2018"/>
        <n v="2019"/>
        <n v="2017"/>
        <n v="2022"/>
        <n v="2021"/>
        <n v="2020"/>
      </sharedItems>
    </cacheField>
    <cacheField name="month" numFmtId="0">
      <sharedItems containsSemiMixedTypes="0" containsString="0" containsNumber="1" containsInteger="1" minValue="6" maxValue="8" count="3">
        <n v="6"/>
        <n v="7"/>
        <n v="8"/>
      </sharedItems>
    </cacheField>
    <cacheField name="day" numFmtId="0">
      <sharedItems containsSemiMixedTypes="0" containsString="0" containsNumber="1" containsInteger="1" minValue="1" maxValue="31"/>
    </cacheField>
    <cacheField name="MDA8" numFmtId="0">
      <sharedItems containsSemiMixedTypes="0" containsString="0" containsNumber="1" minValue="7.0000000000000007E-2" maxValue="9.6000000000000002E-2" count="24">
        <n v="7.1999999999999995E-2"/>
        <n v="7.0999999999999994E-2"/>
        <n v="7.2999999999999995E-2"/>
        <n v="7.5999999999999998E-2"/>
        <n v="7.0000000000000007E-2"/>
        <n v="7.4999999999999997E-2"/>
        <n v="7.3999999999999996E-2"/>
        <n v="8.1000000000000003E-2"/>
        <n v="7.8E-2"/>
        <n v="8.5999999999999993E-2"/>
        <n v="0.08"/>
        <n v="8.2000000000000003E-2"/>
        <n v="7.9000000000000001E-2"/>
        <n v="8.8999999999999996E-2"/>
        <n v="8.3000000000000004E-2"/>
        <n v="8.7999999999999995E-2"/>
        <n v="7.6999999999999999E-2"/>
        <n v="8.6999999999999994E-2"/>
        <n v="8.4000000000000005E-2"/>
        <n v="9.2999999999999999E-2"/>
        <n v="8.5000000000000006E-2"/>
        <n v="0.09"/>
        <n v="9.6000000000000002E-2"/>
        <n v="9.4E-2"/>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6.668300810183" createdVersion="8" refreshedVersion="8" minRefreshableVersion="3" recordCount="715" xr:uid="{65DE0DF8-0B99-4D74-9BBF-376819F27C22}">
  <cacheSource type="worksheet">
    <worksheetSource ref="A1:I716" sheet="2026_NOX_emis_4km_bySector_AllD"/>
  </cacheSource>
  <cacheFields count="9">
    <cacheField name="year" numFmtId="0">
      <sharedItems containsSemiMixedTypes="0" containsString="0" containsNumber="1" containsInteger="1" minValue="2016" maxValue="2022" count="7">
        <n v="2016"/>
        <n v="2017"/>
        <n v="2018"/>
        <n v="2020"/>
        <n v="2021"/>
        <n v="2022"/>
        <n v="2019"/>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 maxValue="3591.6381632653001"/>
    </cacheField>
    <cacheField name="WEP_CWRT" numFmtId="0">
      <sharedItems containsSemiMixedTypes="0" containsString="0" containsNumber="1" minValue="0" maxValue="27.8302739081632"/>
    </cacheField>
    <cacheField name="pct_WEP_RT" numFmtId="0">
      <sharedItems containsSemiMixedTypes="0" containsString="0" containsNumber="1" minValue="0" maxValue="50.781755814293199"/>
    </cacheField>
    <cacheField name="pct_WEP_CWRT" numFmtId="0">
      <sharedItems containsSemiMixedTypes="0" containsString="0" containsNumber="1" minValue="0" maxValue="50.781755814293199"/>
    </cacheField>
    <cacheField name="NOX" numFmtId="0">
      <sharedItems containsSemiMixedTypes="0" containsString="0" containsNumber="1" minValue="2.8935714285713798" maxValue="33.913999999999803"/>
    </cacheField>
    <cacheField name="# days &gt;=70ppb" numFmtId="0">
      <sharedItems containsMixedTypes="1" containsNumber="1" containsInteger="1" minValue="1" maxValue="43" count="62">
        <s v="1 day"/>
        <s v="2 days"/>
        <s v="10 days"/>
        <s v="23 days"/>
        <s v="18 days"/>
        <s v="6 days"/>
        <s v="8 days"/>
        <s v="15 days"/>
        <s v="13 days"/>
        <s v="34 days"/>
        <s v="12 days"/>
        <s v="7 days"/>
        <s v="22 days"/>
        <s v="28 days"/>
        <s v="30 days"/>
        <s v="17 days"/>
        <s v="14 days"/>
        <s v="36 days"/>
        <s v="16 days"/>
        <s v="32 days"/>
        <s v="9 days"/>
        <s v="42 days"/>
        <s v="20 days"/>
        <s v="19 days"/>
        <s v="26 days"/>
        <s v="43 days"/>
        <s v="11 days"/>
        <s v="29 days"/>
        <s v="4 days"/>
        <s v="5 days"/>
        <s v="31 days"/>
        <n v="34" u="1"/>
        <n v="13" u="1"/>
        <n v="36" u="1"/>
        <n v="5" u="1"/>
        <n v="14" u="1"/>
        <n v="42" u="1"/>
        <n v="15" u="1"/>
        <n v="2" u="1"/>
        <n v="6" u="1"/>
        <n v="16" u="1"/>
        <n v="17" u="1"/>
        <n v="18" u="1"/>
        <n v="19" u="1"/>
        <n v="7" u="1"/>
        <n v="20" u="1"/>
        <n v="22" u="1"/>
        <n v="1" u="1"/>
        <n v="23" u="1"/>
        <n v="8" u="1"/>
        <n v="9" u="1"/>
        <n v="43" u="1"/>
        <n v="26" u="1"/>
        <n v="10" u="1"/>
        <n v="28" u="1"/>
        <n v="29" u="1"/>
        <n v="11" u="1"/>
        <n v="30" u="1"/>
        <n v="31" u="1"/>
        <n v="4" u="1"/>
        <n v="12" u="1"/>
        <n v="32" u="1"/>
      </sharedItems>
    </cacheField>
  </cacheFields>
  <extLst>
    <ext xmlns:x14="http://schemas.microsoft.com/office/spreadsheetml/2009/9/main" uri="{725AE2AE-9491-48be-B2B4-4EB974FC3084}">
      <x14:pivotCacheDefinition pivotCacheId="1340520053"/>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98.671115972225" createdVersion="8" refreshedVersion="8" minRefreshableVersion="3" recordCount="605" xr:uid="{5AC0435D-1569-4B1E-A665-59D085A474C5}">
  <cacheSource type="worksheet">
    <worksheetSource ref="A1:K606" sheet="2026_NOX_emis_4km_bySector_all_"/>
  </cacheSource>
  <cacheFields count="11">
    <cacheField name="threshold" numFmtId="0">
      <sharedItems containsMixedTypes="1" containsNumber="1" containsInteger="1" minValue="70" maxValue="80" count="5">
        <n v="70"/>
        <n v="71"/>
        <n v="76"/>
        <n v="80"/>
        <s v="no_smoke_70"/>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42330612244897903" maxValue="14541.9905306122"/>
    </cacheField>
    <cacheField name="WEP_CWRT" numFmtId="0">
      <sharedItems containsSemiMixedTypes="0" containsString="0" containsNumber="1" minValue="4.65636734693877E-3" maxValue="90.970528642856607"/>
    </cacheField>
    <cacheField name="pct_WEP_RT" numFmtId="0">
      <sharedItems containsSemiMixedTypes="0" containsString="0" containsNumber="1" minValue="9.6771512512957097E-2" maxValue="50.847083615170099"/>
    </cacheField>
    <cacheField name="pct_WEP_CWRT" numFmtId="0">
      <sharedItems containsSemiMixedTypes="0" containsString="0" containsNumber="1" minValue="0.115356917732513" maxValue="50.847083615170199"/>
    </cacheField>
    <cacheField name="NOX" numFmtId="0">
      <sharedItems containsSemiMixedTypes="0" containsString="0" containsNumber="1" minValue="2.8935714285713798" maxValue="33.913999999999803"/>
    </cacheField>
    <cacheField name="day" numFmtId="0">
      <sharedItems containsSemiMixedTypes="0" containsString="0" containsNumber="1" containsInteger="1" minValue="1" maxValue="163"/>
    </cacheField>
    <cacheField name="day for plot" numFmtId="0">
      <sharedItems count="52">
        <s v="55 days"/>
        <s v="94 days"/>
        <s v="45 days"/>
        <s v="86 days"/>
        <s v="139 days"/>
        <s v="150 days"/>
        <s v="163 days"/>
        <s v="29 days"/>
        <s v="104 days"/>
        <s v="42 days"/>
        <s v="50 days"/>
        <s v="47 days"/>
        <s v="83 days"/>
        <s v="32 days"/>
        <s v="76 days"/>
        <s v="123 days"/>
        <s v="137 days"/>
        <s v="25 days"/>
        <s v="84 days"/>
        <s v="35 days"/>
        <s v="16 days"/>
        <s v="14 days"/>
        <s v="59 days"/>
        <s v="62 days"/>
        <s v="74 days"/>
        <s v="13 days"/>
        <s v="40 days"/>
        <s v="8 days"/>
        <s v="18 days"/>
        <s v="6 days"/>
        <s v="3 days"/>
        <s v="33 days"/>
        <s v="1 days"/>
        <s v="21 days without smoke flag"/>
        <s v="44 days without smoke flag"/>
        <s v="12 days without smoke flag"/>
        <s v="28 days without smoke flag"/>
        <s v="75 days without smoke flag"/>
        <s v="66 days without smoke flag"/>
        <s v="78 days without smoke flag"/>
        <s v="8 days without smoke flag"/>
        <s v="45 days without smoke flag"/>
        <s v="16 days without smoke flag"/>
        <s v="15 days without smoke flag"/>
        <s v="78 days" u="1"/>
        <s v="21 days" u="1"/>
        <s v="12 days" u="1"/>
        <s v="75 days" u="1"/>
        <s v="66 days" u="1"/>
        <s v="44 days" u="1"/>
        <s v="28 days" u="1"/>
        <s v="15 days" u="1"/>
      </sharedItems>
    </cacheField>
    <cacheField name="threshold for plot" numFmtId="0">
      <sharedItems count="4">
        <s v="MDA8 &gt;= 70 ppb"/>
        <s v="MDA8 &gt;= 71 ppb"/>
        <s v="MDA8 &gt;= 76 ppb"/>
        <s v="MDA8 &gt;= 80 ppb"/>
      </sharedItems>
    </cacheField>
  </cacheFields>
  <extLst>
    <ext xmlns:x14="http://schemas.microsoft.com/office/spreadsheetml/2009/9/main" uri="{725AE2AE-9491-48be-B2B4-4EB974FC3084}">
      <x14:pivotCacheDefinition pivotCacheId="1041970129"/>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260.517515162035" createdVersion="8" refreshedVersion="8" minRefreshableVersion="3" recordCount="484" xr:uid="{56158C12-5DAC-443B-92C2-783311A55721}">
  <cacheSource type="worksheet">
    <worksheetSource ref="A1:K485" sheet="2026_NOX_emis_4km_bySector_all_"/>
  </cacheSource>
  <cacheFields count="11">
    <cacheField name="threshold" numFmtId="0">
      <sharedItems containsSemiMixedTypes="0" containsString="0" containsNumber="1" containsInteger="1" minValue="70" maxValue="80" count="4">
        <n v="70"/>
        <n v="71"/>
        <n v="76"/>
        <n v="80"/>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42330612244897903" maxValue="14541.9905306122"/>
    </cacheField>
    <cacheField name="WEP_CWRT" numFmtId="0">
      <sharedItems containsSemiMixedTypes="0" containsString="0" containsNumber="1" minValue="4.65636734693877E-3" maxValue="90.970528642856607"/>
    </cacheField>
    <cacheField name="pct_WEP_RT" numFmtId="0">
      <sharedItems containsSemiMixedTypes="0" containsString="0" containsNumber="1" minValue="0.12706341752198499" maxValue="50.847083615170099"/>
    </cacheField>
    <cacheField name="pct_WEP_CWRT" numFmtId="0">
      <sharedItems containsSemiMixedTypes="0" containsString="0" containsNumber="1" minValue="0.12706341752198499" maxValue="50.847083615170199"/>
    </cacheField>
    <cacheField name="NOX" numFmtId="0">
      <sharedItems containsSemiMixedTypes="0" containsString="0" containsNumber="1" minValue="2.8935714285713798" maxValue="33.913999999999803"/>
    </cacheField>
    <cacheField name="day" numFmtId="0">
      <sharedItems containsSemiMixedTypes="0" containsString="0" containsNumber="1" containsInteger="1" minValue="1" maxValue="163"/>
    </cacheField>
    <cacheField name="day for plot" numFmtId="0">
      <sharedItems/>
    </cacheField>
    <cacheField name="threshold for plot" numFmtId="0">
      <sharedItems/>
    </cacheField>
  </cacheFields>
  <extLst>
    <ext xmlns:x14="http://schemas.microsoft.com/office/spreadsheetml/2009/9/main" uri="{725AE2AE-9491-48be-B2B4-4EB974FC3084}">
      <x14:pivotCacheDefinition pivotCacheId="127209644"/>
    </ext>
  </extLst>
</pivotCacheDefinition>
</file>

<file path=xl/pivotCache/pivotCacheRecords1.xml><?xml version="1.0" encoding="utf-8"?>
<pivotCacheRecords xmlns="http://schemas.openxmlformats.org/spreadsheetml/2006/main" xmlns:r="http://schemas.openxmlformats.org/officeDocument/2006/relationships" count="616">
  <r>
    <x v="0"/>
    <x v="0"/>
    <x v="0"/>
    <n v="0"/>
    <n v="0"/>
    <n v="9.63539795918369"/>
  </r>
  <r>
    <x v="0"/>
    <x v="0"/>
    <x v="1"/>
    <n v="0"/>
    <n v="0"/>
    <n v="18.105877551020399"/>
  </r>
  <r>
    <x v="0"/>
    <x v="0"/>
    <x v="2"/>
    <n v="0.14565306122448901"/>
    <n v="1.45653061224489E-4"/>
    <n v="6.6950102040816404"/>
  </r>
  <r>
    <x v="0"/>
    <x v="0"/>
    <x v="3"/>
    <n v="8.4795918367346901E-3"/>
    <n v="8.4795918367347E-6"/>
    <n v="17.176948979591799"/>
  </r>
  <r>
    <x v="0"/>
    <x v="0"/>
    <x v="4"/>
    <n v="4.1510204081632598E-2"/>
    <n v="4.1510204081632602E-5"/>
    <n v="2.8935714285713798"/>
  </r>
  <r>
    <x v="0"/>
    <x v="0"/>
    <x v="5"/>
    <n v="0"/>
    <n v="0"/>
    <n v="33.913999999999803"/>
  </r>
  <r>
    <x v="0"/>
    <x v="0"/>
    <x v="6"/>
    <n v="0"/>
    <n v="0"/>
    <n v="17.0058673469387"/>
  </r>
  <r>
    <x v="0"/>
    <x v="0"/>
    <x v="7"/>
    <n v="0"/>
    <n v="0"/>
    <n v="23.723255102040799"/>
  </r>
  <r>
    <x v="0"/>
    <x v="0"/>
    <x v="8"/>
    <n v="0.40921428571428498"/>
    <n v="4.0921428571428597E-4"/>
    <n v="22.263642857142798"/>
  </r>
  <r>
    <x v="0"/>
    <x v="0"/>
    <x v="9"/>
    <n v="0.17057142857142801"/>
    <n v="1.70571428571428E-4"/>
    <n v="13.5187040816327"/>
  </r>
  <r>
    <x v="0"/>
    <x v="0"/>
    <x v="10"/>
    <n v="0.20127551020408099"/>
    <n v="2.01275510204081E-4"/>
    <n v="3.8064489795918299"/>
  </r>
  <r>
    <x v="0"/>
    <x v="1"/>
    <x v="0"/>
    <n v="173.24866326530599"/>
    <n v="1.0428479285714201"/>
    <n v="9.63539795918369"/>
  </r>
  <r>
    <x v="0"/>
    <x v="1"/>
    <x v="1"/>
    <n v="457.45357142857102"/>
    <n v="3.5996406530612202"/>
    <n v="18.105877551020399"/>
  </r>
  <r>
    <x v="0"/>
    <x v="1"/>
    <x v="2"/>
    <n v="142.366489795918"/>
    <n v="1.0114881428571401"/>
    <n v="6.6950102040816404"/>
  </r>
  <r>
    <x v="0"/>
    <x v="1"/>
    <x v="3"/>
    <n v="493.51270408163202"/>
    <n v="3.29699871428571"/>
    <n v="17.176948979591799"/>
  </r>
  <r>
    <x v="0"/>
    <x v="1"/>
    <x v="4"/>
    <n v="61.500693877551399"/>
    <n v="0.43971012244898"/>
    <n v="2.8935714285713798"/>
  </r>
  <r>
    <x v="0"/>
    <x v="1"/>
    <x v="5"/>
    <n v="288.31277551020401"/>
    <n v="1.76146657142857"/>
    <n v="33.913999999999803"/>
  </r>
  <r>
    <x v="0"/>
    <x v="1"/>
    <x v="6"/>
    <n v="180.04328571428499"/>
    <n v="0.96554936734693697"/>
    <n v="17.0058673469387"/>
  </r>
  <r>
    <x v="0"/>
    <x v="1"/>
    <x v="7"/>
    <n v="177.53674489795901"/>
    <n v="1.14797246938775"/>
    <n v="23.723255102040799"/>
  </r>
  <r>
    <x v="0"/>
    <x v="1"/>
    <x v="8"/>
    <n v="493.25244897959101"/>
    <n v="3.4611935204081599"/>
    <n v="22.263642857142798"/>
  </r>
  <r>
    <x v="0"/>
    <x v="1"/>
    <x v="9"/>
    <n v="288.56730612244598"/>
    <n v="2.0276584489795901"/>
    <n v="13.5187040816327"/>
  </r>
  <r>
    <x v="0"/>
    <x v="1"/>
    <x v="10"/>
    <n v="55.961428571428499"/>
    <n v="0.39226540816326499"/>
    <n v="3.8064489795918299"/>
  </r>
  <r>
    <x v="0"/>
    <x v="2"/>
    <x v="0"/>
    <n v="2.1668367346938702"/>
    <n v="1.1646255102040801E-2"/>
    <n v="9.63539795918369"/>
  </r>
  <r>
    <x v="0"/>
    <x v="2"/>
    <x v="1"/>
    <n v="79.354448979591794"/>
    <n v="0.42318637755102001"/>
    <n v="18.105877551020399"/>
  </r>
  <r>
    <x v="0"/>
    <x v="2"/>
    <x v="2"/>
    <n v="31.510734693877499"/>
    <n v="0.162619112244897"/>
    <n v="6.6950102040816404"/>
  </r>
  <r>
    <x v="0"/>
    <x v="2"/>
    <x v="3"/>
    <n v="106.95646938775501"/>
    <n v="0.56554672448979504"/>
    <n v="17.176948979591799"/>
  </r>
  <r>
    <x v="0"/>
    <x v="2"/>
    <x v="4"/>
    <n v="14.3337857142857"/>
    <n v="7.6729102040816205E-2"/>
    <n v="2.8935714285713798"/>
  </r>
  <r>
    <x v="0"/>
    <x v="2"/>
    <x v="5"/>
    <n v="403.82980612244899"/>
    <n v="2.2629085612244899"/>
    <n v="33.913999999999803"/>
  </r>
  <r>
    <x v="0"/>
    <x v="2"/>
    <x v="6"/>
    <n v="100.380540816326"/>
    <n v="0.53571889795918304"/>
    <n v="17.0058673469387"/>
  </r>
  <r>
    <x v="0"/>
    <x v="2"/>
    <x v="7"/>
    <n v="312.51810204081602"/>
    <n v="1.7032343775510099"/>
    <n v="23.723255102040799"/>
  </r>
  <r>
    <x v="0"/>
    <x v="2"/>
    <x v="8"/>
    <n v="133.291336734694"/>
    <n v="0.70591332653061101"/>
    <n v="22.263642857142798"/>
  </r>
  <r>
    <x v="0"/>
    <x v="2"/>
    <x v="9"/>
    <n v="82.224367346939005"/>
    <n v="0.44716978571428501"/>
    <n v="13.5187040816327"/>
  </r>
  <r>
    <x v="0"/>
    <x v="2"/>
    <x v="10"/>
    <n v="27.514448979591801"/>
    <n v="0.141608040816326"/>
    <n v="3.8064489795918299"/>
  </r>
  <r>
    <x v="0"/>
    <x v="3"/>
    <x v="0"/>
    <n v="50.855499999999999"/>
    <n v="0.184080051020407"/>
    <n v="9.63539795918369"/>
  </r>
  <r>
    <x v="0"/>
    <x v="3"/>
    <x v="1"/>
    <n v="97.676051020408096"/>
    <n v="0.35978672448979399"/>
    <n v="18.105877551020399"/>
  </r>
  <r>
    <x v="0"/>
    <x v="3"/>
    <x v="2"/>
    <n v="49.208285714285601"/>
    <n v="0.173978214285713"/>
    <n v="6.6950102040816404"/>
  </r>
  <r>
    <x v="0"/>
    <x v="3"/>
    <x v="3"/>
    <n v="182.27358163265299"/>
    <n v="0.62605793877550797"/>
    <n v="17.176948979591799"/>
  </r>
  <r>
    <x v="0"/>
    <x v="3"/>
    <x v="4"/>
    <n v="22.364020408163299"/>
    <n v="7.8650581632652899E-2"/>
    <n v="2.8935714285713798"/>
  </r>
  <r>
    <x v="0"/>
    <x v="3"/>
    <x v="5"/>
    <n v="89.902020408163196"/>
    <n v="0.37446369387755002"/>
    <n v="33.913999999999803"/>
  </r>
  <r>
    <x v="0"/>
    <x v="3"/>
    <x v="6"/>
    <n v="71.587938775510196"/>
    <n v="0.263384704081631"/>
    <n v="17.0058673469387"/>
  </r>
  <r>
    <x v="0"/>
    <x v="3"/>
    <x v="7"/>
    <n v="48.927918367346898"/>
    <n v="0.17820018367346799"/>
    <n v="23.723255102040799"/>
  </r>
  <r>
    <x v="0"/>
    <x v="3"/>
    <x v="8"/>
    <n v="172.14968367346901"/>
    <n v="0.62104041836734403"/>
    <n v="22.263642857142798"/>
  </r>
  <r>
    <x v="0"/>
    <x v="3"/>
    <x v="9"/>
    <n v="100.060255102041"/>
    <n v="0.36548537755102001"/>
    <n v="13.5187040816327"/>
  </r>
  <r>
    <x v="0"/>
    <x v="3"/>
    <x v="10"/>
    <n v="21.451346938775401"/>
    <n v="7.8862306122448697E-2"/>
    <n v="3.8064489795918299"/>
  </r>
  <r>
    <x v="0"/>
    <x v="4"/>
    <x v="0"/>
    <n v="151.75973469387699"/>
    <n v="1.0020570714285699"/>
    <n v="9.63539795918369"/>
  </r>
  <r>
    <x v="0"/>
    <x v="4"/>
    <x v="1"/>
    <n v="1486.7586632652999"/>
    <n v="11.941849010204001"/>
    <n v="18.105877551020399"/>
  </r>
  <r>
    <x v="0"/>
    <x v="4"/>
    <x v="2"/>
    <n v="147.53767346938699"/>
    <n v="1.24026578571428"/>
    <n v="6.6950102040816404"/>
  </r>
  <r>
    <x v="0"/>
    <x v="4"/>
    <x v="3"/>
    <n v="730.46654081632698"/>
    <n v="6.8796301836734699"/>
    <n v="17.176948979591799"/>
  </r>
  <r>
    <x v="0"/>
    <x v="4"/>
    <x v="4"/>
    <n v="71.649887755102597"/>
    <n v="0.62290839795917896"/>
    <n v="2.8935714285713798"/>
  </r>
  <r>
    <x v="0"/>
    <x v="4"/>
    <x v="5"/>
    <n v="383.69275510204"/>
    <n v="2.8305531734693798"/>
    <n v="33.913999999999803"/>
  </r>
  <r>
    <x v="0"/>
    <x v="4"/>
    <x v="6"/>
    <n v="209.291795918367"/>
    <n v="1.4943013877550999"/>
    <n v="17.0058673469387"/>
  </r>
  <r>
    <x v="0"/>
    <x v="4"/>
    <x v="7"/>
    <n v="265.34069387755"/>
    <n v="1.86467740816326"/>
    <n v="23.723255102040799"/>
  </r>
  <r>
    <x v="0"/>
    <x v="4"/>
    <x v="8"/>
    <n v="626.08309183673396"/>
    <n v="5.2763069693877602"/>
    <n v="22.263642857142798"/>
  </r>
  <r>
    <x v="0"/>
    <x v="4"/>
    <x v="9"/>
    <n v="319.75325510203902"/>
    <n v="2.7395817244897902"/>
    <n v="13.5187040816327"/>
  </r>
  <r>
    <x v="0"/>
    <x v="4"/>
    <x v="10"/>
    <n v="82.131846938775297"/>
    <n v="0.68890494897959198"/>
    <n v="3.8064489795918299"/>
  </r>
  <r>
    <x v="0"/>
    <x v="5"/>
    <x v="0"/>
    <n v="182.327857142857"/>
    <n v="1.32664739795918"/>
    <n v="9.63539795918369"/>
  </r>
  <r>
    <x v="0"/>
    <x v="5"/>
    <x v="1"/>
    <n v="565.01086734693797"/>
    <n v="3.91715965306122"/>
    <n v="18.105877551020399"/>
  </r>
  <r>
    <x v="0"/>
    <x v="5"/>
    <x v="2"/>
    <n v="90.5756836734692"/>
    <n v="0.69838575510204004"/>
    <n v="6.6950102040816404"/>
  </r>
  <r>
    <x v="0"/>
    <x v="5"/>
    <x v="3"/>
    <n v="277.03903061224401"/>
    <n v="2.0577068061224399"/>
    <n v="17.176948979591799"/>
  </r>
  <r>
    <x v="0"/>
    <x v="5"/>
    <x v="4"/>
    <n v="43.649663265306401"/>
    <n v="0.33762890816326502"/>
    <n v="2.8935714285713798"/>
  </r>
  <r>
    <x v="0"/>
    <x v="5"/>
    <x v="5"/>
    <n v="604.83783673469304"/>
    <n v="4.5853125918367299"/>
    <n v="33.913999999999803"/>
  </r>
  <r>
    <x v="0"/>
    <x v="5"/>
    <x v="6"/>
    <n v="256.16121428571398"/>
    <n v="1.7551431836734599"/>
    <n v="17.0058673469387"/>
  </r>
  <r>
    <x v="0"/>
    <x v="5"/>
    <x v="7"/>
    <n v="395.17915306122399"/>
    <n v="2.50560872448979"/>
    <n v="23.723255102040799"/>
  </r>
  <r>
    <x v="0"/>
    <x v="5"/>
    <x v="8"/>
    <n v="368.57226530612201"/>
    <n v="2.84126608163265"/>
    <n v="22.263642857142798"/>
  </r>
  <r>
    <x v="0"/>
    <x v="5"/>
    <x v="9"/>
    <n v="206.64744897959201"/>
    <n v="1.58413325510203"/>
    <n v="13.5187040816327"/>
  </r>
  <r>
    <x v="0"/>
    <x v="5"/>
    <x v="10"/>
    <n v="53.581765306122399"/>
    <n v="0.41013660204081598"/>
    <n v="3.8064489795918299"/>
  </r>
  <r>
    <x v="0"/>
    <x v="6"/>
    <x v="0"/>
    <n v="0.84069387755101999"/>
    <n v="2.52208163265306E-3"/>
    <n v="9.63539795918369"/>
  </r>
  <r>
    <x v="0"/>
    <x v="6"/>
    <x v="1"/>
    <n v="50.4628163265306"/>
    <n v="0.151388448979591"/>
    <n v="18.105877551020399"/>
  </r>
  <r>
    <x v="0"/>
    <x v="6"/>
    <x v="2"/>
    <n v="4.5683775510204097"/>
    <n v="1.3705132653061201E-2"/>
    <n v="6.6950102040816404"/>
  </r>
  <r>
    <x v="0"/>
    <x v="6"/>
    <x v="3"/>
    <n v="13.661979591836699"/>
    <n v="4.0985938775510197E-2"/>
    <n v="17.176948979591799"/>
  </r>
  <r>
    <x v="0"/>
    <x v="6"/>
    <x v="4"/>
    <n v="1.8157653061224399"/>
    <n v="5.4472959183673496E-3"/>
    <n v="2.8935714285713798"/>
  </r>
  <r>
    <x v="0"/>
    <x v="6"/>
    <x v="5"/>
    <n v="2.4510408163265298"/>
    <n v="7.3531224489795897E-3"/>
    <n v="33.913999999999803"/>
  </r>
  <r>
    <x v="0"/>
    <x v="6"/>
    <x v="6"/>
    <n v="17.9384795918367"/>
    <n v="5.3815438775510198E-2"/>
    <n v="17.0058673469387"/>
  </r>
  <r>
    <x v="0"/>
    <x v="6"/>
    <x v="7"/>
    <n v="2.0344285714285699"/>
    <n v="6.1032857142857104E-3"/>
    <n v="23.723255102040799"/>
  </r>
  <r>
    <x v="0"/>
    <x v="6"/>
    <x v="8"/>
    <n v="15.3317448979591"/>
    <n v="4.5995234693877597E-2"/>
    <n v="22.263642857142798"/>
  </r>
  <r>
    <x v="0"/>
    <x v="6"/>
    <x v="9"/>
    <n v="8.6947346938775407"/>
    <n v="2.60842040816326E-2"/>
    <n v="13.5187040816327"/>
  </r>
  <r>
    <x v="0"/>
    <x v="6"/>
    <x v="10"/>
    <n v="2.6390408163265202"/>
    <n v="7.91712244897959E-3"/>
    <n v="3.8064489795918299"/>
  </r>
  <r>
    <x v="0"/>
    <x v="7"/>
    <x v="0"/>
    <n v="0.106602040816326"/>
    <n v="1.0660204081632599E-3"/>
    <n v="9.63539795918369"/>
  </r>
  <r>
    <x v="0"/>
    <x v="7"/>
    <x v="1"/>
    <n v="3.3568571428571401"/>
    <n v="3.3568571428571399E-2"/>
    <n v="18.105877551020399"/>
  </r>
  <r>
    <x v="0"/>
    <x v="7"/>
    <x v="2"/>
    <n v="0.99743877551020399"/>
    <n v="9.9743877551020394E-3"/>
    <n v="6.6950102040816404"/>
  </r>
  <r>
    <x v="0"/>
    <x v="7"/>
    <x v="3"/>
    <n v="5.0552346938775496"/>
    <n v="5.0552346938775403E-2"/>
    <n v="17.176948979591799"/>
  </r>
  <r>
    <x v="0"/>
    <x v="7"/>
    <x v="4"/>
    <n v="0.46008163265306101"/>
    <n v="4.6008163265306096E-3"/>
    <n v="2.8935714285713798"/>
  </r>
  <r>
    <x v="0"/>
    <x v="7"/>
    <x v="5"/>
    <n v="53.911653061224399"/>
    <n v="0.53911653061224396"/>
    <n v="33.913999999999803"/>
  </r>
  <r>
    <x v="0"/>
    <x v="7"/>
    <x v="6"/>
    <n v="13.8099489795918"/>
    <n v="0.13809948979591799"/>
    <n v="17.0058673469387"/>
  </r>
  <r>
    <x v="0"/>
    <x v="7"/>
    <x v="7"/>
    <n v="20.564846938775499"/>
    <n v="0.205648469387755"/>
    <n v="23.723255102040799"/>
  </r>
  <r>
    <x v="0"/>
    <x v="7"/>
    <x v="8"/>
    <n v="4.1172857142857104"/>
    <n v="4.1172857142857101E-2"/>
    <n v="22.263642857142798"/>
  </r>
  <r>
    <x v="0"/>
    <x v="7"/>
    <x v="9"/>
    <n v="2.7537653061224399"/>
    <n v="2.7537653061224399E-2"/>
    <n v="13.5187040816327"/>
  </r>
  <r>
    <x v="0"/>
    <x v="7"/>
    <x v="10"/>
    <n v="1.02971428571428"/>
    <n v="1.02971428571428E-2"/>
    <n v="3.8064489795918299"/>
  </r>
  <r>
    <x v="1"/>
    <x v="0"/>
    <x v="0"/>
    <n v="3.8363367346938699"/>
    <n v="2.3263642857142799E-2"/>
    <n v="9.63539795918369"/>
  </r>
  <r>
    <x v="1"/>
    <x v="0"/>
    <x v="1"/>
    <n v="153.657040816326"/>
    <n v="0.868269204081632"/>
    <n v="18.105877551020399"/>
  </r>
  <r>
    <x v="1"/>
    <x v="0"/>
    <x v="2"/>
    <n v="22.667040816326502"/>
    <n v="0.136425061224489"/>
    <n v="6.6950102040816404"/>
  </r>
  <r>
    <x v="1"/>
    <x v="0"/>
    <x v="3"/>
    <n v="116.693887755102"/>
    <n v="0.66657474489795898"/>
    <n v="17.176948979591799"/>
  </r>
  <r>
    <x v="1"/>
    <x v="0"/>
    <x v="4"/>
    <n v="10.4656224489796"/>
    <n v="6.3673499999999994E-2"/>
    <n v="2.8935714285713798"/>
  </r>
  <r>
    <x v="1"/>
    <x v="0"/>
    <x v="5"/>
    <n v="64.037816326530603"/>
    <n v="0.42780195918367198"/>
    <n v="33.913999999999803"/>
  </r>
  <r>
    <x v="1"/>
    <x v="0"/>
    <x v="6"/>
    <n v="50.082183673469402"/>
    <n v="0.33474804081632598"/>
    <n v="17.0058673469387"/>
  </r>
  <r>
    <x v="1"/>
    <x v="0"/>
    <x v="7"/>
    <n v="48.591030612244801"/>
    <n v="0.33509672448979499"/>
    <n v="23.723255102040799"/>
  </r>
  <r>
    <x v="1"/>
    <x v="0"/>
    <x v="8"/>
    <n v="88.759510204081494"/>
    <n v="0.54188589795918296"/>
    <n v="22.263642857142798"/>
  </r>
  <r>
    <x v="1"/>
    <x v="0"/>
    <x v="9"/>
    <n v="49.900469387755102"/>
    <n v="0.303272428571428"/>
    <n v="13.5187040816327"/>
  </r>
  <r>
    <x v="1"/>
    <x v="0"/>
    <x v="10"/>
    <n v="15.795989795918301"/>
    <n v="9.7318622448979403E-2"/>
    <n v="3.8064489795918299"/>
  </r>
  <r>
    <x v="1"/>
    <x v="8"/>
    <x v="0"/>
    <n v="180.99743877551001"/>
    <n v="0.612655020408163"/>
    <n v="9.63539795918369"/>
  </r>
  <r>
    <x v="1"/>
    <x v="8"/>
    <x v="1"/>
    <n v="112.629897959183"/>
    <n v="0.40243694897959098"/>
    <n v="18.105877551020399"/>
  </r>
  <r>
    <x v="1"/>
    <x v="8"/>
    <x v="2"/>
    <n v="43.591224489795898"/>
    <n v="0.18981551020408099"/>
    <n v="6.6950102040816404"/>
  </r>
  <r>
    <x v="1"/>
    <x v="8"/>
    <x v="3"/>
    <n v="138.01131632652999"/>
    <n v="0.56234562244897901"/>
    <n v="17.176948979591799"/>
  </r>
  <r>
    <x v="1"/>
    <x v="8"/>
    <x v="4"/>
    <n v="19.2550612244899"/>
    <n v="8.4523642857142603E-2"/>
    <n v="2.8935714285713798"/>
  </r>
  <r>
    <x v="1"/>
    <x v="8"/>
    <x v="5"/>
    <n v="559.28823469387703"/>
    <n v="2.5409680714285701"/>
    <n v="33.913999999999803"/>
  </r>
  <r>
    <x v="1"/>
    <x v="8"/>
    <x v="6"/>
    <n v="197.028683673469"/>
    <n v="0.83041531632652998"/>
    <n v="17.0058673469387"/>
  </r>
  <r>
    <x v="1"/>
    <x v="8"/>
    <x v="7"/>
    <n v="255.80322448979601"/>
    <n v="1.1476077755102001"/>
    <n v="23.723255102040799"/>
  </r>
  <r>
    <x v="1"/>
    <x v="8"/>
    <x v="8"/>
    <n v="180.73505102040801"/>
    <n v="0.80249971428571298"/>
    <n v="22.263642857142798"/>
  </r>
  <r>
    <x v="1"/>
    <x v="8"/>
    <x v="9"/>
    <n v="104.63379591836799"/>
    <n v="0.456320846938776"/>
    <n v="13.5187040816327"/>
  </r>
  <r>
    <x v="1"/>
    <x v="8"/>
    <x v="10"/>
    <n v="31.142928571428499"/>
    <n v="0.13637394897959099"/>
    <n v="3.8064489795918299"/>
  </r>
  <r>
    <x v="1"/>
    <x v="1"/>
    <x v="0"/>
    <n v="181.20644897959099"/>
    <n v="0.46527621428571198"/>
    <n v="9.63539795918369"/>
  </r>
  <r>
    <x v="1"/>
    <x v="1"/>
    <x v="1"/>
    <n v="807.63584693877499"/>
    <n v="2.7452923877550899"/>
    <n v="18.105877551020399"/>
  </r>
  <r>
    <x v="1"/>
    <x v="1"/>
    <x v="2"/>
    <n v="211.57036734693801"/>
    <n v="0.67086906122448697"/>
    <n v="6.6950102040816404"/>
  </r>
  <r>
    <x v="1"/>
    <x v="1"/>
    <x v="3"/>
    <n v="768.33372448979503"/>
    <n v="2.1572202653061101"/>
    <n v="17.176948979591799"/>
  </r>
  <r>
    <x v="1"/>
    <x v="1"/>
    <x v="4"/>
    <n v="98.720000000000596"/>
    <n v="0.31892836734694002"/>
    <n v="2.8935714285713798"/>
  </r>
  <r>
    <x v="1"/>
    <x v="1"/>
    <x v="5"/>
    <n v="403.96729591836697"/>
    <n v="1.5082740204081599"/>
    <n v="33.913999999999803"/>
  </r>
  <r>
    <x v="1"/>
    <x v="1"/>
    <x v="6"/>
    <n v="210.76102040816301"/>
    <n v="0.71328328571428401"/>
    <n v="17.0058673469387"/>
  </r>
  <r>
    <x v="1"/>
    <x v="1"/>
    <x v="7"/>
    <n v="258.55008163265302"/>
    <n v="0.94123829591836505"/>
    <n v="23.723255102040799"/>
  </r>
  <r>
    <x v="1"/>
    <x v="1"/>
    <x v="8"/>
    <n v="789.31135714285494"/>
    <n v="2.54256906122448"/>
    <n v="22.263642857142798"/>
  </r>
  <r>
    <x v="1"/>
    <x v="1"/>
    <x v="9"/>
    <n v="451.01044897959099"/>
    <n v="1.42584152040815"/>
    <n v="13.5187040816327"/>
  </r>
  <r>
    <x v="1"/>
    <x v="1"/>
    <x v="10"/>
    <n v="97.596581632652999"/>
    <n v="0.31680503061224402"/>
    <n v="3.8064489795918299"/>
  </r>
  <r>
    <x v="1"/>
    <x v="2"/>
    <x v="0"/>
    <n v="5.2264183673469304"/>
    <n v="2.5184540816326501E-2"/>
    <n v="9.63539795918369"/>
  </r>
  <r>
    <x v="1"/>
    <x v="2"/>
    <x v="1"/>
    <n v="138.16615306122401"/>
    <n v="0.45755896938775398"/>
    <n v="18.105877551020399"/>
  </r>
  <r>
    <x v="1"/>
    <x v="2"/>
    <x v="2"/>
    <n v="55.571908163265299"/>
    <n v="0.235952683673469"/>
    <n v="6.6950102040816404"/>
  </r>
  <r>
    <x v="1"/>
    <x v="2"/>
    <x v="3"/>
    <n v="223.48694897959101"/>
    <n v="1.0360078469387699"/>
    <n v="17.176948979591799"/>
  </r>
  <r>
    <x v="1"/>
    <x v="2"/>
    <x v="4"/>
    <n v="25.787867346938899"/>
    <n v="0.10813527551020299"/>
    <n v="2.8935714285713798"/>
  </r>
  <r>
    <x v="1"/>
    <x v="2"/>
    <x v="5"/>
    <n v="728.39617346938803"/>
    <n v="3.2786608265305999"/>
    <n v="33.913999999999803"/>
  </r>
  <r>
    <x v="1"/>
    <x v="2"/>
    <x v="6"/>
    <n v="231.52783673469301"/>
    <n v="1.10376549999999"/>
    <n v="17.0058673469387"/>
  </r>
  <r>
    <x v="1"/>
    <x v="2"/>
    <x v="7"/>
    <n v="497.40192857142802"/>
    <n v="2.4654864999999901"/>
    <n v="23.723255102040799"/>
  </r>
  <r>
    <x v="1"/>
    <x v="2"/>
    <x v="8"/>
    <n v="240.310520408163"/>
    <n v="1.0201003163265201"/>
    <n v="22.263642857142798"/>
  </r>
  <r>
    <x v="1"/>
    <x v="2"/>
    <x v="9"/>
    <n v="150.75768367347001"/>
    <n v="0.639008744897957"/>
    <n v="13.5187040816327"/>
  </r>
  <r>
    <x v="1"/>
    <x v="2"/>
    <x v="10"/>
    <n v="40.828275510204001"/>
    <n v="0.18539891836734601"/>
    <n v="3.8064489795918299"/>
  </r>
  <r>
    <x v="1"/>
    <x v="3"/>
    <x v="0"/>
    <n v="90.696612244898006"/>
    <n v="0.341444857142856"/>
    <n v="9.63539795918369"/>
  </r>
  <r>
    <x v="1"/>
    <x v="3"/>
    <x v="1"/>
    <n v="426.24338775510199"/>
    <n v="1.9832665510203999"/>
    <n v="18.105877551020399"/>
  </r>
  <r>
    <x v="1"/>
    <x v="3"/>
    <x v="2"/>
    <n v="97.077938775510304"/>
    <n v="0.30290699999999898"/>
    <n v="6.6950102040816404"/>
  </r>
  <r>
    <x v="1"/>
    <x v="3"/>
    <x v="3"/>
    <n v="277.15125510204098"/>
    <n v="0.97667377551020196"/>
    <n v="17.176948979591799"/>
  </r>
  <r>
    <x v="1"/>
    <x v="3"/>
    <x v="4"/>
    <n v="42.634469387755402"/>
    <n v="0.13745222448979499"/>
    <n v="2.8935714285713798"/>
  </r>
  <r>
    <x v="1"/>
    <x v="3"/>
    <x v="5"/>
    <n v="178.86376530612199"/>
    <n v="0.65895359183673397"/>
    <n v="33.913999999999803"/>
  </r>
  <r>
    <x v="1"/>
    <x v="3"/>
    <x v="6"/>
    <n v="79.534836734693798"/>
    <n v="0.27296477551020298"/>
    <n v="17.0058673469387"/>
  </r>
  <r>
    <x v="1"/>
    <x v="3"/>
    <x v="7"/>
    <n v="101.627234693877"/>
    <n v="0.39417329591836697"/>
    <n v="23.723255102040799"/>
  </r>
  <r>
    <x v="1"/>
    <x v="3"/>
    <x v="8"/>
    <n v="324.35576530612099"/>
    <n v="1.0750166020408101"/>
    <n v="22.263642857142798"/>
  </r>
  <r>
    <x v="1"/>
    <x v="3"/>
    <x v="9"/>
    <n v="197.08785714285801"/>
    <n v="0.64677716326530399"/>
    <n v="13.5187040816327"/>
  </r>
  <r>
    <x v="1"/>
    <x v="3"/>
    <x v="10"/>
    <n v="36.518928571428603"/>
    <n v="0.12581566326530599"/>
    <n v="3.8064489795918299"/>
  </r>
  <r>
    <x v="1"/>
    <x v="4"/>
    <x v="0"/>
    <n v="300.813418367346"/>
    <n v="1.1514184081632599"/>
    <n v="9.63539795918369"/>
  </r>
  <r>
    <x v="1"/>
    <x v="4"/>
    <x v="1"/>
    <n v="1472.39831632653"/>
    <n v="6.4560472244897902"/>
    <n v="18.105877551020399"/>
  </r>
  <r>
    <x v="1"/>
    <x v="4"/>
    <x v="2"/>
    <n v="178.65240816326499"/>
    <n v="0.83601943877550999"/>
    <n v="6.6950102040816404"/>
  </r>
  <r>
    <x v="1"/>
    <x v="4"/>
    <x v="3"/>
    <n v="865.34516326530502"/>
    <n v="3.6919854081632599"/>
    <n v="17.176948979591799"/>
  </r>
  <r>
    <x v="1"/>
    <x v="4"/>
    <x v="4"/>
    <n v="87.683571428571796"/>
    <n v="0.416596530612246"/>
    <n v="2.8935714285713798"/>
  </r>
  <r>
    <x v="1"/>
    <x v="4"/>
    <x v="5"/>
    <n v="318.19754081632601"/>
    <n v="1.61194134693877"/>
    <n v="33.913999999999803"/>
  </r>
  <r>
    <x v="1"/>
    <x v="4"/>
    <x v="6"/>
    <n v="207.37056122448899"/>
    <n v="0.93025127551020403"/>
    <n v="17.0058673469387"/>
  </r>
  <r>
    <x v="1"/>
    <x v="4"/>
    <x v="7"/>
    <n v="201.652295918367"/>
    <n v="0.97744701020408098"/>
    <n v="23.723255102040799"/>
  </r>
  <r>
    <x v="1"/>
    <x v="4"/>
    <x v="8"/>
    <n v="724.01325510203901"/>
    <n v="3.3661640816326401"/>
    <n v="22.263642857142798"/>
  </r>
  <r>
    <x v="1"/>
    <x v="4"/>
    <x v="9"/>
    <n v="400.80942857142702"/>
    <n v="1.8873123571428501"/>
    <n v="13.5187040816327"/>
  </r>
  <r>
    <x v="1"/>
    <x v="4"/>
    <x v="10"/>
    <n v="93.454979591836604"/>
    <n v="0.41766987755101997"/>
    <n v="3.8064489795918299"/>
  </r>
  <r>
    <x v="1"/>
    <x v="5"/>
    <x v="0"/>
    <n v="443.633887755101"/>
    <n v="1.65281831632652"/>
    <n v="9.63539795918369"/>
  </r>
  <r>
    <x v="1"/>
    <x v="5"/>
    <x v="1"/>
    <n v="1006.61044897959"/>
    <n v="4.3981228469387696"/>
    <n v="18.105877551020399"/>
  </r>
  <r>
    <x v="1"/>
    <x v="5"/>
    <x v="2"/>
    <n v="142.99093877550999"/>
    <n v="0.58806768367346796"/>
    <n v="6.6950102040816404"/>
  </r>
  <r>
    <x v="1"/>
    <x v="5"/>
    <x v="3"/>
    <n v="418.42506122448901"/>
    <n v="1.67831798979591"/>
    <n v="17.176948979591799"/>
  </r>
  <r>
    <x v="1"/>
    <x v="5"/>
    <x v="4"/>
    <n v="66.396520408163795"/>
    <n v="0.27370952040816299"/>
    <n v="2.8935714285713798"/>
  </r>
  <r>
    <x v="1"/>
    <x v="5"/>
    <x v="5"/>
    <n v="466.97355102040802"/>
    <n v="1.9860528367346899"/>
    <n v="33.913999999999803"/>
  </r>
  <r>
    <x v="1"/>
    <x v="5"/>
    <x v="6"/>
    <n v="212.89217346938699"/>
    <n v="1.1310990306122399"/>
    <n v="17.0058673469387"/>
  </r>
  <r>
    <x v="1"/>
    <x v="5"/>
    <x v="7"/>
    <n v="293.10354081632602"/>
    <n v="1.2918846020408099"/>
    <n v="23.723255102040799"/>
  </r>
  <r>
    <x v="1"/>
    <x v="5"/>
    <x v="8"/>
    <n v="532.76771428571305"/>
    <n v="2.1897322755102002"/>
    <n v="22.263642857142798"/>
  </r>
  <r>
    <x v="1"/>
    <x v="5"/>
    <x v="9"/>
    <n v="289.85223469387603"/>
    <n v="1.19225834693877"/>
    <n v="13.5187040816327"/>
  </r>
  <r>
    <x v="1"/>
    <x v="5"/>
    <x v="10"/>
    <n v="72.683122448979603"/>
    <n v="0.30961941836734602"/>
    <n v="3.8064489795918299"/>
  </r>
  <r>
    <x v="1"/>
    <x v="6"/>
    <x v="0"/>
    <n v="0.66856122448979605"/>
    <n v="1.3371224489795799E-3"/>
    <n v="9.63539795918369"/>
  </r>
  <r>
    <x v="1"/>
    <x v="6"/>
    <x v="1"/>
    <n v="8.8047551020408097"/>
    <n v="1.76095102040815E-2"/>
    <n v="18.105877551020399"/>
  </r>
  <r>
    <x v="1"/>
    <x v="6"/>
    <x v="2"/>
    <n v="4.2868367346938703"/>
    <n v="8.5736734693876993E-3"/>
    <n v="6.6950102040816404"/>
  </r>
  <r>
    <x v="1"/>
    <x v="6"/>
    <x v="3"/>
    <n v="13.6564693877551"/>
    <n v="2.7312938775509998E-2"/>
    <n v="17.176948979591799"/>
  </r>
  <r>
    <x v="1"/>
    <x v="6"/>
    <x v="4"/>
    <n v="1.87306122448979"/>
    <n v="3.7461224489795599E-3"/>
    <n v="2.8935714285713798"/>
  </r>
  <r>
    <x v="1"/>
    <x v="6"/>
    <x v="5"/>
    <n v="53.493591836734602"/>
    <n v="0.106987183673468"/>
    <n v="33.913999999999803"/>
  </r>
  <r>
    <x v="1"/>
    <x v="6"/>
    <x v="6"/>
    <n v="23.177051020408101"/>
    <n v="4.6354102040815998E-2"/>
    <n v="17.0058673469387"/>
  </r>
  <r>
    <x v="1"/>
    <x v="6"/>
    <x v="7"/>
    <n v="37.117153061224499"/>
    <n v="7.4234306122448496E-2"/>
    <n v="23.723255102040799"/>
  </r>
  <r>
    <x v="1"/>
    <x v="6"/>
    <x v="8"/>
    <n v="17.385173469387698"/>
    <n v="3.4770346938775197E-2"/>
    <n v="22.263642857142798"/>
  </r>
  <r>
    <x v="1"/>
    <x v="6"/>
    <x v="9"/>
    <n v="10.230989795918299"/>
    <n v="2.0461979591836502E-2"/>
    <n v="13.5187040816327"/>
  </r>
  <r>
    <x v="1"/>
    <x v="6"/>
    <x v="10"/>
    <n v="2.7836326530612201"/>
    <n v="5.5672653061224096E-3"/>
    <n v="3.8064489795918299"/>
  </r>
  <r>
    <x v="1"/>
    <x v="7"/>
    <x v="0"/>
    <n v="19.104979591836699"/>
    <n v="0.117930530612244"/>
    <n v="9.63539795918369"/>
  </r>
  <r>
    <x v="1"/>
    <x v="7"/>
    <x v="1"/>
    <n v="13.328204081632601"/>
    <n v="4.6913142857142799E-2"/>
    <n v="18.105877551020399"/>
  </r>
  <r>
    <x v="1"/>
    <x v="7"/>
    <x v="2"/>
    <n v="17.181397959183599"/>
    <n v="5.4586224489795901E-2"/>
    <n v="6.6950102040816404"/>
  </r>
  <r>
    <x v="1"/>
    <x v="7"/>
    <x v="3"/>
    <n v="65.690673469387704"/>
    <n v="0.24741813265306101"/>
    <n v="17.176948979591799"/>
  </r>
  <r>
    <x v="1"/>
    <x v="7"/>
    <x v="4"/>
    <n v="8.5290918367347093"/>
    <n v="2.7003030612244999E-2"/>
    <n v="2.8935714285713798"/>
  </r>
  <r>
    <x v="1"/>
    <x v="7"/>
    <x v="5"/>
    <n v="507.68502040816298"/>
    <n v="1.8573723979591801"/>
    <n v="33.913999999999803"/>
  </r>
  <r>
    <x v="1"/>
    <x v="7"/>
    <x v="6"/>
    <n v="135.858448979591"/>
    <n v="0.48913487755101998"/>
    <n v="17.0058673469387"/>
  </r>
  <r>
    <x v="1"/>
    <x v="7"/>
    <x v="7"/>
    <n v="205.402163265306"/>
    <n v="0.65380674489795898"/>
    <n v="23.723255102040799"/>
  </r>
  <r>
    <x v="1"/>
    <x v="7"/>
    <x v="8"/>
    <n v="78.737663265305997"/>
    <n v="0.25242685714285701"/>
    <n v="22.263642857142798"/>
  </r>
  <r>
    <x v="1"/>
    <x v="7"/>
    <x v="9"/>
    <n v="54.008163265306301"/>
    <n v="0.181426153061224"/>
    <n v="13.5187040816327"/>
  </r>
  <r>
    <x v="1"/>
    <x v="7"/>
    <x v="10"/>
    <n v="18.248979591836701"/>
    <n v="6.0150693877551002E-2"/>
    <n v="3.8064489795918299"/>
  </r>
  <r>
    <x v="2"/>
    <x v="0"/>
    <x v="0"/>
    <n v="9.5146122448979504"/>
    <n v="9.51461224489796E-3"/>
    <n v="9.63539795918369"/>
  </r>
  <r>
    <x v="2"/>
    <x v="0"/>
    <x v="1"/>
    <n v="75.859897959183698"/>
    <n v="7.58598979591837E-2"/>
    <n v="18.105877551020399"/>
  </r>
  <r>
    <x v="2"/>
    <x v="0"/>
    <x v="2"/>
    <n v="13.4868061224489"/>
    <n v="1.3486806122448999E-2"/>
    <n v="6.6950102040816404"/>
  </r>
  <r>
    <x v="2"/>
    <x v="0"/>
    <x v="3"/>
    <n v="37.5951020408163"/>
    <n v="3.75951020408163E-2"/>
    <n v="17.176948979591799"/>
  </r>
  <r>
    <x v="2"/>
    <x v="0"/>
    <x v="4"/>
    <n v="5.4635204081632702"/>
    <n v="5.4635204081632596E-3"/>
    <n v="2.8935714285713798"/>
  </r>
  <r>
    <x v="2"/>
    <x v="0"/>
    <x v="5"/>
    <n v="15.382673469387701"/>
    <n v="1.53826734693877E-2"/>
    <n v="33.913999999999803"/>
  </r>
  <r>
    <x v="2"/>
    <x v="0"/>
    <x v="6"/>
    <n v="6.3736632653061198"/>
    <n v="6.3736632653061199E-3"/>
    <n v="17.0058673469387"/>
  </r>
  <r>
    <x v="2"/>
    <x v="0"/>
    <x v="7"/>
    <n v="13.755959183673401"/>
    <n v="1.3755959183673399E-2"/>
    <n v="23.723255102040799"/>
  </r>
  <r>
    <x v="2"/>
    <x v="0"/>
    <x v="8"/>
    <n v="38.450163265306102"/>
    <n v="3.8450163265306099E-2"/>
    <n v="22.263642857142798"/>
  </r>
  <r>
    <x v="2"/>
    <x v="0"/>
    <x v="9"/>
    <n v="23.0591938775509"/>
    <n v="2.3059193877550999E-2"/>
    <n v="13.5187040816327"/>
  </r>
  <r>
    <x v="2"/>
    <x v="0"/>
    <x v="10"/>
    <n v="4.3918673469387697"/>
    <n v="4.3918673469387701E-3"/>
    <n v="3.8064489795918299"/>
  </r>
  <r>
    <x v="2"/>
    <x v="8"/>
    <x v="0"/>
    <n v="0.67528571428571404"/>
    <n v="2.4610612244897901E-3"/>
    <n v="9.63539795918369"/>
  </r>
  <r>
    <x v="2"/>
    <x v="8"/>
    <x v="1"/>
    <n v="48.617020408163199"/>
    <n v="0.18711156122448899"/>
    <n v="18.105877551020399"/>
  </r>
  <r>
    <x v="2"/>
    <x v="8"/>
    <x v="2"/>
    <n v="16.673153061224401"/>
    <n v="6.05606530612244E-2"/>
    <n v="6.6950102040816404"/>
  </r>
  <r>
    <x v="2"/>
    <x v="8"/>
    <x v="3"/>
    <n v="56.194122448979499"/>
    <n v="0.199156612244897"/>
    <n v="17.176948979591799"/>
  </r>
  <r>
    <x v="2"/>
    <x v="8"/>
    <x v="4"/>
    <n v="7.8988163265306204"/>
    <n v="2.8281765306122399E-2"/>
    <n v="2.8935714285713798"/>
  </r>
  <r>
    <x v="2"/>
    <x v="8"/>
    <x v="5"/>
    <n v="193.111479591836"/>
    <n v="0.68406280612244796"/>
    <n v="33.913999999999803"/>
  </r>
  <r>
    <x v="2"/>
    <x v="8"/>
    <x v="6"/>
    <n v="80.845224489795896"/>
    <n v="0.27414273469387701"/>
    <n v="17.0058673469387"/>
  </r>
  <r>
    <x v="2"/>
    <x v="8"/>
    <x v="7"/>
    <n v="126.725897959183"/>
    <n v="0.46541324489795799"/>
    <n v="23.723255102040799"/>
  </r>
  <r>
    <x v="2"/>
    <x v="8"/>
    <x v="8"/>
    <n v="72.627408163265301"/>
    <n v="0.26231619387755001"/>
    <n v="22.263642857142798"/>
  </r>
  <r>
    <x v="2"/>
    <x v="8"/>
    <x v="9"/>
    <n v="38.1011020408164"/>
    <n v="0.13570247959183601"/>
    <n v="13.5187040816327"/>
  </r>
  <r>
    <x v="2"/>
    <x v="8"/>
    <x v="10"/>
    <n v="11.2382857142857"/>
    <n v="4.1105336734693798E-2"/>
    <n v="3.8064489795918299"/>
  </r>
  <r>
    <x v="2"/>
    <x v="1"/>
    <x v="0"/>
    <n v="152.990040816326"/>
    <n v="0.902661591836733"/>
    <n v="9.63539795918369"/>
  </r>
  <r>
    <x v="2"/>
    <x v="1"/>
    <x v="1"/>
    <n v="537.53810204081606"/>
    <n v="4.3034668979591801"/>
    <n v="18.105877551020399"/>
  </r>
  <r>
    <x v="2"/>
    <x v="1"/>
    <x v="2"/>
    <n v="125.955683673469"/>
    <n v="0.879016602040816"/>
    <n v="6.6950102040816404"/>
  </r>
  <r>
    <x v="2"/>
    <x v="1"/>
    <x v="3"/>
    <n v="491.523132653061"/>
    <n v="3.31734689795918"/>
    <n v="17.176948979591799"/>
  </r>
  <r>
    <x v="2"/>
    <x v="1"/>
    <x v="4"/>
    <n v="61.892500000000197"/>
    <n v="0.44161458163265399"/>
    <n v="2.8935714285713798"/>
  </r>
  <r>
    <x v="2"/>
    <x v="1"/>
    <x v="5"/>
    <n v="293.44472448979502"/>
    <n v="3.0658039489795801"/>
    <n v="33.913999999999803"/>
  </r>
  <r>
    <x v="2"/>
    <x v="1"/>
    <x v="6"/>
    <n v="100.04344897959101"/>
    <n v="1.02806631632653"/>
    <n v="17.0058673469387"/>
  </r>
  <r>
    <x v="2"/>
    <x v="1"/>
    <x v="7"/>
    <n v="161.22972448979499"/>
    <n v="1.7473248571428499"/>
    <n v="23.723255102040799"/>
  </r>
  <r>
    <x v="2"/>
    <x v="1"/>
    <x v="8"/>
    <n v="494.66996938775401"/>
    <n v="3.6855610918367301"/>
    <n v="22.263642857142798"/>
  </r>
  <r>
    <x v="2"/>
    <x v="1"/>
    <x v="9"/>
    <n v="283.30947959183499"/>
    <n v="2.0347395714285601"/>
    <n v="13.5187040816327"/>
  </r>
  <r>
    <x v="2"/>
    <x v="1"/>
    <x v="10"/>
    <n v="57.5872551020408"/>
    <n v="0.43829844897959203"/>
    <n v="3.8064489795918299"/>
  </r>
  <r>
    <x v="2"/>
    <x v="2"/>
    <x v="0"/>
    <n v="54.0933367346938"/>
    <n v="0.251531489795917"/>
    <n v="9.63539795918369"/>
  </r>
  <r>
    <x v="2"/>
    <x v="2"/>
    <x v="1"/>
    <n v="26.6731428571428"/>
    <n v="9.7445632653060901E-2"/>
    <n v="18.105877551020399"/>
  </r>
  <r>
    <x v="2"/>
    <x v="2"/>
    <x v="2"/>
    <n v="26.4297040816326"/>
    <n v="0.13604827551020299"/>
    <n v="6.6950102040816404"/>
  </r>
  <r>
    <x v="2"/>
    <x v="2"/>
    <x v="3"/>
    <n v="116.47445918367301"/>
    <n v="0.62130804081632496"/>
    <n v="17.176948979591799"/>
  </r>
  <r>
    <x v="2"/>
    <x v="2"/>
    <x v="4"/>
    <n v="12.400612244897999"/>
    <n v="6.42595306122445E-2"/>
    <n v="2.8935714285713798"/>
  </r>
  <r>
    <x v="2"/>
    <x v="2"/>
    <x v="5"/>
    <n v="213.81617346938799"/>
    <n v="0.927325489795916"/>
    <n v="33.913999999999803"/>
  </r>
  <r>
    <x v="2"/>
    <x v="2"/>
    <x v="6"/>
    <n v="73.470887755101998"/>
    <n v="0.301923520408162"/>
    <n v="17.0058673469387"/>
  </r>
  <r>
    <x v="2"/>
    <x v="2"/>
    <x v="7"/>
    <n v="139.072051020408"/>
    <n v="0.562335785714284"/>
    <n v="23.723255102040799"/>
  </r>
  <r>
    <x v="2"/>
    <x v="2"/>
    <x v="8"/>
    <n v="104.22869387755"/>
    <n v="0.53141193877550896"/>
    <n v="22.263642857142798"/>
  </r>
  <r>
    <x v="2"/>
    <x v="2"/>
    <x v="9"/>
    <n v="66.985948979592095"/>
    <n v="0.332988469387754"/>
    <n v="13.5187040816327"/>
  </r>
  <r>
    <x v="2"/>
    <x v="2"/>
    <x v="10"/>
    <n v="14.954234693877501"/>
    <n v="7.4897683673469204E-2"/>
    <n v="3.8064489795918299"/>
  </r>
  <r>
    <x v="2"/>
    <x v="3"/>
    <x v="0"/>
    <n v="37.761622448979601"/>
    <n v="0.123381387755101"/>
    <n v="9.63539795918369"/>
  </r>
  <r>
    <x v="2"/>
    <x v="3"/>
    <x v="1"/>
    <n v="425.323428571428"/>
    <n v="2.9093237551020299"/>
    <n v="18.105877551020399"/>
  </r>
  <r>
    <x v="2"/>
    <x v="3"/>
    <x v="2"/>
    <n v="70.667704081632607"/>
    <n v="0.409794448979591"/>
    <n v="6.6950102040816404"/>
  </r>
  <r>
    <x v="2"/>
    <x v="3"/>
    <x v="3"/>
    <n v="273.50747959183599"/>
    <n v="1.72988042857142"/>
    <n v="17.176948979591799"/>
  </r>
  <r>
    <x v="2"/>
    <x v="3"/>
    <x v="4"/>
    <n v="32.518724489796099"/>
    <n v="0.19468780612244799"/>
    <n v="2.8935714285713798"/>
  </r>
  <r>
    <x v="2"/>
    <x v="3"/>
    <x v="5"/>
    <n v="275.73871428571402"/>
    <n v="2.0796300816326498"/>
    <n v="33.913999999999803"/>
  </r>
  <r>
    <x v="2"/>
    <x v="3"/>
    <x v="6"/>
    <n v="134.38398979591801"/>
    <n v="0.84962779591836601"/>
    <n v="17.0058673469387"/>
  </r>
  <r>
    <x v="2"/>
    <x v="3"/>
    <x v="7"/>
    <n v="136.692173469387"/>
    <n v="0.89968663265306004"/>
    <n v="23.723255102040799"/>
  </r>
  <r>
    <x v="2"/>
    <x v="3"/>
    <x v="8"/>
    <n v="281.067561224489"/>
    <n v="1.68567424489796"/>
    <n v="22.263642857142798"/>
  </r>
  <r>
    <x v="2"/>
    <x v="3"/>
    <x v="9"/>
    <n v="160.36611224489801"/>
    <n v="0.95956233673469205"/>
    <n v="13.5187040816327"/>
  </r>
  <r>
    <x v="2"/>
    <x v="3"/>
    <x v="10"/>
    <n v="33.303244897959097"/>
    <n v="0.21320366326530599"/>
    <n v="3.8064489795918299"/>
  </r>
  <r>
    <x v="2"/>
    <x v="4"/>
    <x v="0"/>
    <n v="37.292428571428502"/>
    <n v="7.0720571428571397E-2"/>
    <n v="9.63539795918369"/>
  </r>
  <r>
    <x v="2"/>
    <x v="4"/>
    <x v="1"/>
    <n v="1671.04122448979"/>
    <n v="4.53746965306122"/>
    <n v="18.105877551020399"/>
  </r>
  <r>
    <x v="2"/>
    <x v="4"/>
    <x v="2"/>
    <n v="155.92117346938801"/>
    <n v="0.550934499999998"/>
    <n v="6.6950102040816404"/>
  </r>
  <r>
    <x v="2"/>
    <x v="4"/>
    <x v="3"/>
    <n v="689.75387755101997"/>
    <n v="2.5358556020408098"/>
    <n v="17.176948979591799"/>
  </r>
  <r>
    <x v="2"/>
    <x v="4"/>
    <x v="4"/>
    <n v="71.288744897959702"/>
    <n v="0.25180461224489897"/>
    <n v="2.8935714285713798"/>
  </r>
  <r>
    <x v="2"/>
    <x v="4"/>
    <x v="5"/>
    <n v="559.494387755101"/>
    <n v="2.1311499591836598"/>
    <n v="33.913999999999803"/>
  </r>
  <r>
    <x v="2"/>
    <x v="4"/>
    <x v="6"/>
    <n v="231.87972448979599"/>
    <n v="0.758321836734693"/>
    <n v="17.0058673469387"/>
  </r>
  <r>
    <x v="2"/>
    <x v="4"/>
    <x v="7"/>
    <n v="400.02226530612199"/>
    <n v="1.50130232653061"/>
    <n v="23.723255102040799"/>
  </r>
  <r>
    <x v="2"/>
    <x v="4"/>
    <x v="8"/>
    <n v="645.13005102040802"/>
    <n v="2.31728179591836"/>
    <n v="22.263642857142798"/>
  </r>
  <r>
    <x v="2"/>
    <x v="4"/>
    <x v="9"/>
    <n v="333.12428571428399"/>
    <n v="1.1838981734693801"/>
    <n v="13.5187040816327"/>
  </r>
  <r>
    <x v="2"/>
    <x v="4"/>
    <x v="10"/>
    <n v="95.793163265305907"/>
    <n v="0.337672459183672"/>
    <n v="3.8064489795918299"/>
  </r>
  <r>
    <x v="2"/>
    <x v="5"/>
    <x v="0"/>
    <n v="210.066061224489"/>
    <n v="0.33449084693877401"/>
    <n v="9.63539795918369"/>
  </r>
  <r>
    <x v="2"/>
    <x v="5"/>
    <x v="1"/>
    <n v="318.67750000000001"/>
    <n v="0.63251249999999903"/>
    <n v="18.105877551020399"/>
  </r>
  <r>
    <x v="2"/>
    <x v="5"/>
    <x v="2"/>
    <n v="69.242612244897899"/>
    <n v="0.15545837755101999"/>
    <n v="6.6950102040816404"/>
  </r>
  <r>
    <x v="2"/>
    <x v="5"/>
    <x v="3"/>
    <n v="183.978948979591"/>
    <n v="0.41983181632652999"/>
    <n v="17.176948979591799"/>
  </r>
  <r>
    <x v="2"/>
    <x v="5"/>
    <x v="4"/>
    <n v="33.047969387755302"/>
    <n v="7.4382530612245104E-2"/>
    <n v="2.8935714285713798"/>
  </r>
  <r>
    <x v="2"/>
    <x v="5"/>
    <x v="5"/>
    <n v="430.29561224489697"/>
    <n v="1.2167038367346901"/>
    <n v="33.913999999999803"/>
  </r>
  <r>
    <x v="2"/>
    <x v="5"/>
    <x v="6"/>
    <n v="230.09983673469301"/>
    <n v="0.60571972448979505"/>
    <n v="17.0058673469387"/>
  </r>
  <r>
    <x v="2"/>
    <x v="5"/>
    <x v="7"/>
    <n v="264.00032653061203"/>
    <n v="0.70776019387754996"/>
    <n v="23.723255102040799"/>
  </r>
  <r>
    <x v="2"/>
    <x v="5"/>
    <x v="8"/>
    <n v="258.27217346938698"/>
    <n v="0.593878040816326"/>
    <n v="22.263642857142798"/>
  </r>
  <r>
    <x v="2"/>
    <x v="5"/>
    <x v="9"/>
    <n v="151.16333673469401"/>
    <n v="0.34443307142857099"/>
    <n v="13.5187040816327"/>
  </r>
  <r>
    <x v="2"/>
    <x v="5"/>
    <x v="10"/>
    <n v="37.325102040816297"/>
    <n v="8.5521285714285605E-2"/>
    <n v="3.8064489795918299"/>
  </r>
  <r>
    <x v="3"/>
    <x v="0"/>
    <x v="0"/>
    <n v="38.237010204081599"/>
    <n v="0.575711010204081"/>
    <n v="9.63539795918369"/>
  </r>
  <r>
    <x v="3"/>
    <x v="0"/>
    <x v="1"/>
    <n v="120.402346938775"/>
    <n v="0.86443746938775401"/>
    <n v="18.105877551020399"/>
  </r>
  <r>
    <x v="3"/>
    <x v="0"/>
    <x v="2"/>
    <n v="35.793224489795897"/>
    <n v="0.35364614285714202"/>
    <n v="6.6950102040816404"/>
  </r>
  <r>
    <x v="3"/>
    <x v="0"/>
    <x v="3"/>
    <n v="137.77039795918299"/>
    <n v="1.27866758163265"/>
    <n v="17.176948979591799"/>
  </r>
  <r>
    <x v="3"/>
    <x v="0"/>
    <x v="4"/>
    <n v="15.931704081632599"/>
    <n v="0.16080174489795801"/>
    <n v="2.8935714285713798"/>
  </r>
  <r>
    <x v="3"/>
    <x v="0"/>
    <x v="5"/>
    <n v="104.082224489795"/>
    <n v="1.1753280816326499"/>
    <n v="33.913999999999803"/>
  </r>
  <r>
    <x v="3"/>
    <x v="0"/>
    <x v="6"/>
    <n v="65.877989795918296"/>
    <n v="0.453589367346938"/>
    <n v="17.0058673469387"/>
  </r>
  <r>
    <x v="3"/>
    <x v="0"/>
    <x v="7"/>
    <n v="70.987948979591806"/>
    <n v="0.82372783673469296"/>
    <n v="23.723255102040799"/>
  </r>
  <r>
    <x v="3"/>
    <x v="0"/>
    <x v="8"/>
    <n v="124.401132653061"/>
    <n v="1.2109573061224399"/>
    <n v="22.263642857142798"/>
  </r>
  <r>
    <x v="3"/>
    <x v="0"/>
    <x v="9"/>
    <n v="75.795357142857398"/>
    <n v="0.75125708163265004"/>
    <n v="13.5187040816327"/>
  </r>
  <r>
    <x v="3"/>
    <x v="0"/>
    <x v="10"/>
    <n v="17.269836734693801"/>
    <n v="0.17157520408163199"/>
    <n v="3.8064489795918299"/>
  </r>
  <r>
    <x v="3"/>
    <x v="8"/>
    <x v="0"/>
    <n v="29.650632653061201"/>
    <n v="9.0760051020408197E-2"/>
    <n v="9.63539795918369"/>
  </r>
  <r>
    <x v="3"/>
    <x v="8"/>
    <x v="1"/>
    <n v="221.40198979591801"/>
    <n v="0.95847071428571395"/>
    <n v="18.105877551020399"/>
  </r>
  <r>
    <x v="3"/>
    <x v="8"/>
    <x v="2"/>
    <n v="48.515163265306001"/>
    <n v="0.19661998979591799"/>
    <n v="6.6950102040816404"/>
  </r>
  <r>
    <x v="3"/>
    <x v="8"/>
    <x v="3"/>
    <n v="162.16773469387701"/>
    <n v="0.60391833673469297"/>
    <n v="17.176948979591799"/>
  </r>
  <r>
    <x v="3"/>
    <x v="8"/>
    <x v="4"/>
    <n v="22.6995510204083"/>
    <n v="9.3618632653060904E-2"/>
    <n v="2.8935714285713798"/>
  </r>
  <r>
    <x v="3"/>
    <x v="8"/>
    <x v="5"/>
    <n v="492.133051020408"/>
    <n v="2.4474844999999998"/>
    <n v="33.913999999999803"/>
  </r>
  <r>
    <x v="3"/>
    <x v="8"/>
    <x v="6"/>
    <n v="172.61508163265299"/>
    <n v="0.81473762244897996"/>
    <n v="17.0058673469387"/>
  </r>
  <r>
    <x v="3"/>
    <x v="8"/>
    <x v="7"/>
    <n v="302.948897959183"/>
    <n v="1.40481128571428"/>
    <n v="23.723255102040799"/>
  </r>
  <r>
    <x v="3"/>
    <x v="8"/>
    <x v="8"/>
    <n v="205.98988775510199"/>
    <n v="0.88698076530612102"/>
    <n v="22.263642857142798"/>
  </r>
  <r>
    <x v="3"/>
    <x v="8"/>
    <x v="9"/>
    <n v="114.667887755102"/>
    <n v="0.477836714285713"/>
    <n v="13.5187040816327"/>
  </r>
  <r>
    <x v="3"/>
    <x v="8"/>
    <x v="10"/>
    <n v="33.540928571428502"/>
    <n v="0.14526661224489701"/>
    <n v="3.8064489795918299"/>
  </r>
  <r>
    <x v="3"/>
    <x v="1"/>
    <x v="0"/>
    <n v="150.882775510204"/>
    <n v="1.37299669387755"/>
    <n v="9.63539795918369"/>
  </r>
  <r>
    <x v="3"/>
    <x v="1"/>
    <x v="1"/>
    <n v="651.84777551020397"/>
    <n v="5.5286650816326501"/>
    <n v="18.105877551020399"/>
  </r>
  <r>
    <x v="3"/>
    <x v="1"/>
    <x v="2"/>
    <n v="133.85109183673401"/>
    <n v="1.1425926122448899"/>
    <n v="6.6950102040816404"/>
  </r>
  <r>
    <x v="3"/>
    <x v="1"/>
    <x v="3"/>
    <n v="455.73042857142798"/>
    <n v="4.0219807142857098"/>
    <n v="17.176948979591799"/>
  </r>
  <r>
    <x v="3"/>
    <x v="1"/>
    <x v="4"/>
    <n v="61.705806122449403"/>
    <n v="0.52330638775509697"/>
    <n v="2.8935714285713798"/>
  </r>
  <r>
    <x v="3"/>
    <x v="1"/>
    <x v="5"/>
    <n v="393.155122448979"/>
    <n v="2.4556369999999998"/>
    <n v="33.913999999999803"/>
  </r>
  <r>
    <x v="3"/>
    <x v="1"/>
    <x v="6"/>
    <n v="168.42065306122399"/>
    <n v="1.3897446632653001"/>
    <n v="17.0058673469387"/>
  </r>
  <r>
    <x v="3"/>
    <x v="1"/>
    <x v="7"/>
    <n v="222.92095918367301"/>
    <n v="1.3834846530612199"/>
    <n v="23.723255102040799"/>
  </r>
  <r>
    <x v="3"/>
    <x v="1"/>
    <x v="8"/>
    <n v="497.16690816326502"/>
    <n v="4.1106145204081601"/>
    <n v="22.263642857142798"/>
  </r>
  <r>
    <x v="3"/>
    <x v="1"/>
    <x v="9"/>
    <n v="281.28942857142698"/>
    <n v="2.32252547959183"/>
    <n v="13.5187040816327"/>
  </r>
  <r>
    <x v="3"/>
    <x v="1"/>
    <x v="10"/>
    <n v="60.558"/>
    <n v="0.47196176530612199"/>
    <n v="3.8064489795918299"/>
  </r>
  <r>
    <x v="3"/>
    <x v="2"/>
    <x v="0"/>
    <n v="12.528836734693799"/>
    <n v="5.0433265306122299E-2"/>
    <n v="9.63539795918369"/>
  </r>
  <r>
    <x v="3"/>
    <x v="2"/>
    <x v="1"/>
    <n v="71.399448979591796"/>
    <n v="0.34180248979591799"/>
    <n v="18.105877551020399"/>
  </r>
  <r>
    <x v="3"/>
    <x v="2"/>
    <x v="2"/>
    <n v="32.467816326530603"/>
    <n v="0.17035567346938699"/>
    <n v="6.6950102040816404"/>
  </r>
  <r>
    <x v="3"/>
    <x v="2"/>
    <x v="3"/>
    <n v="129.46506122448901"/>
    <n v="0.62706129591836701"/>
    <n v="17.176948979591799"/>
  </r>
  <r>
    <x v="3"/>
    <x v="2"/>
    <x v="4"/>
    <n v="15.8621020408163"/>
    <n v="7.9090867346938695E-2"/>
    <n v="2.8935714285713798"/>
  </r>
  <r>
    <x v="3"/>
    <x v="2"/>
    <x v="5"/>
    <n v="490.56542857142801"/>
    <n v="1.89834154081632"/>
    <n v="33.913999999999803"/>
  </r>
  <r>
    <x v="3"/>
    <x v="2"/>
    <x v="6"/>
    <n v="149.98062244897901"/>
    <n v="0.55351521428571304"/>
    <n v="17.0058673469387"/>
  </r>
  <r>
    <x v="3"/>
    <x v="2"/>
    <x v="7"/>
    <n v="332.80476530612202"/>
    <n v="1.48071762244897"/>
    <n v="23.723255102040799"/>
  </r>
  <r>
    <x v="3"/>
    <x v="2"/>
    <x v="8"/>
    <n v="142.47620408163201"/>
    <n v="0.70281445918367302"/>
    <n v="22.263642857142798"/>
  </r>
  <r>
    <x v="3"/>
    <x v="2"/>
    <x v="9"/>
    <n v="93.669469387755498"/>
    <n v="0.46817361224489701"/>
    <n v="13.5187040816327"/>
  </r>
  <r>
    <x v="3"/>
    <x v="2"/>
    <x v="10"/>
    <n v="25.903112244897901"/>
    <n v="0.120767836734693"/>
    <n v="3.8064489795918299"/>
  </r>
  <r>
    <x v="3"/>
    <x v="3"/>
    <x v="0"/>
    <n v="120.175724489795"/>
    <n v="1.3405286428571399"/>
    <n v="9.63539795918369"/>
  </r>
  <r>
    <x v="3"/>
    <x v="3"/>
    <x v="1"/>
    <n v="678.72670408163196"/>
    <n v="5.4268124897959096"/>
    <n v="18.105877551020399"/>
  </r>
  <r>
    <x v="3"/>
    <x v="3"/>
    <x v="2"/>
    <n v="107.511204081632"/>
    <n v="0.77317342857142801"/>
    <n v="6.6950102040816404"/>
  </r>
  <r>
    <x v="3"/>
    <x v="3"/>
    <x v="3"/>
    <n v="499.37404081632599"/>
    <n v="3.5211634897959101"/>
    <n v="17.176948979591799"/>
  </r>
  <r>
    <x v="3"/>
    <x v="3"/>
    <x v="4"/>
    <n v="50.039612244898301"/>
    <n v="0.35130289795918301"/>
    <n v="2.8935714285713798"/>
  </r>
  <r>
    <x v="3"/>
    <x v="3"/>
    <x v="5"/>
    <n v="377.212999999999"/>
    <n v="1.92719802040816"/>
    <n v="33.913999999999803"/>
  </r>
  <r>
    <x v="3"/>
    <x v="3"/>
    <x v="6"/>
    <n v="181.003948979591"/>
    <n v="1.1852681530612199"/>
    <n v="17.0058673469387"/>
  </r>
  <r>
    <x v="3"/>
    <x v="3"/>
    <x v="7"/>
    <n v="214.89112244897899"/>
    <n v="1.10592336734693"/>
    <n v="23.723255102040799"/>
  </r>
  <r>
    <x v="3"/>
    <x v="3"/>
    <x v="8"/>
    <n v="420.345724489796"/>
    <n v="2.8526782755102"/>
    <n v="22.263642857142798"/>
  </r>
  <r>
    <x v="3"/>
    <x v="3"/>
    <x v="9"/>
    <n v="244.55431632653099"/>
    <n v="1.6960930102040701"/>
    <n v="13.5187040816327"/>
  </r>
  <r>
    <x v="3"/>
    <x v="3"/>
    <x v="10"/>
    <n v="56.024612244898002"/>
    <n v="0.42019046938775501"/>
    <n v="3.8064489795918299"/>
  </r>
  <r>
    <x v="3"/>
    <x v="4"/>
    <x v="0"/>
    <n v="511.25552040816302"/>
    <n v="5.6076024081632703"/>
    <n v="9.63539795918369"/>
  </r>
  <r>
    <x v="3"/>
    <x v="4"/>
    <x v="1"/>
    <n v="1439.6531734693799"/>
    <n v="13.0682372346938"/>
    <n v="18.105877551020399"/>
  </r>
  <r>
    <x v="3"/>
    <x v="4"/>
    <x v="2"/>
    <n v="194.95762244897901"/>
    <n v="1.89125239795918"/>
    <n v="6.6950102040816404"/>
  </r>
  <r>
    <x v="3"/>
    <x v="4"/>
    <x v="3"/>
    <n v="1131.3752244897901"/>
    <n v="10.0315002653061"/>
    <n v="17.176948979591799"/>
  </r>
  <r>
    <x v="3"/>
    <x v="4"/>
    <x v="4"/>
    <n v="92.416520408164004"/>
    <n v="0.90741956122448897"/>
    <n v="2.8935714285713798"/>
  </r>
  <r>
    <x v="3"/>
    <x v="4"/>
    <x v="5"/>
    <n v="774.69464285714298"/>
    <n v="7.9307871122449001"/>
    <n v="33.913999999999803"/>
  </r>
  <r>
    <x v="3"/>
    <x v="4"/>
    <x v="6"/>
    <n v="311.45290816326502"/>
    <n v="2.9510455816326502"/>
    <n v="17.0058673469387"/>
  </r>
  <r>
    <x v="3"/>
    <x v="4"/>
    <x v="7"/>
    <n v="411.35234693877499"/>
    <n v="4.0585367959183598"/>
    <n v="23.723255102040799"/>
  </r>
  <r>
    <x v="3"/>
    <x v="4"/>
    <x v="8"/>
    <n v="857.70477551020099"/>
    <n v="8.1831264591836899"/>
    <n v="22.263642857142798"/>
  </r>
  <r>
    <x v="3"/>
    <x v="4"/>
    <x v="9"/>
    <n v="453.39553061224399"/>
    <n v="4.3317074183673503"/>
    <n v="13.5187040816327"/>
  </r>
  <r>
    <x v="3"/>
    <x v="4"/>
    <x v="10"/>
    <n v="128.807673469387"/>
    <n v="1.2150277755101999"/>
    <n v="3.8064489795918299"/>
  </r>
  <r>
    <x v="3"/>
    <x v="9"/>
    <x v="0"/>
    <n v="18.332091836734701"/>
    <n v="4.3151499999999801E-2"/>
    <n v="9.63539795918369"/>
  </r>
  <r>
    <x v="3"/>
    <x v="9"/>
    <x v="1"/>
    <n v="37.891673469387698"/>
    <n v="0.28497088775510099"/>
    <n v="18.105877551020399"/>
  </r>
  <r>
    <x v="3"/>
    <x v="9"/>
    <x v="2"/>
    <n v="11.8147653061224"/>
    <n v="6.1774744897959102E-2"/>
    <n v="6.6950102040816404"/>
  </r>
  <r>
    <x v="3"/>
    <x v="9"/>
    <x v="3"/>
    <n v="47.582153061224403"/>
    <n v="0.27964734693877502"/>
    <n v="17.176948979591799"/>
  </r>
  <r>
    <x v="3"/>
    <x v="9"/>
    <x v="4"/>
    <n v="5.9323877551020496"/>
    <n v="3.1682602040816202E-2"/>
    <n v="2.8935714285713798"/>
  </r>
  <r>
    <x v="3"/>
    <x v="9"/>
    <x v="5"/>
    <n v="257.10780612244798"/>
    <n v="1.7580359999999899"/>
    <n v="33.913999999999803"/>
  </r>
  <r>
    <x v="3"/>
    <x v="9"/>
    <x v="6"/>
    <n v="125.30058163265301"/>
    <n v="0.75399224489795802"/>
    <n v="17.0058673469387"/>
  </r>
  <r>
    <x v="3"/>
    <x v="9"/>
    <x v="7"/>
    <n v="129.23858163265299"/>
    <n v="0.96269764285714199"/>
    <n v="23.723255102040799"/>
  </r>
  <r>
    <x v="3"/>
    <x v="9"/>
    <x v="8"/>
    <n v="51.449316326530599"/>
    <n v="0.27827249999999898"/>
    <n v="22.263642857142798"/>
  </r>
  <r>
    <x v="3"/>
    <x v="9"/>
    <x v="9"/>
    <n v="35.959214285714403"/>
    <n v="0.209229081632653"/>
    <n v="13.5187040816327"/>
  </r>
  <r>
    <x v="3"/>
    <x v="9"/>
    <x v="10"/>
    <n v="9.7935918367347004"/>
    <n v="5.7770795918367202E-2"/>
    <n v="3.8064489795918299"/>
  </r>
  <r>
    <x v="3"/>
    <x v="5"/>
    <x v="0"/>
    <n v="232.68507142857101"/>
    <n v="0.99467868367346701"/>
    <n v="9.63539795918369"/>
  </r>
  <r>
    <x v="3"/>
    <x v="5"/>
    <x v="1"/>
    <n v="445.44549999999998"/>
    <n v="3.6606290816326501"/>
    <n v="18.105877551020399"/>
  </r>
  <r>
    <x v="3"/>
    <x v="5"/>
    <x v="2"/>
    <n v="80.167132653061103"/>
    <n v="0.72528842857142894"/>
    <n v="6.6950102040816404"/>
  </r>
  <r>
    <x v="3"/>
    <x v="5"/>
    <x v="3"/>
    <n v="201.952061224489"/>
    <n v="1.8810295714285701"/>
    <n v="17.176948979591799"/>
  </r>
  <r>
    <x v="3"/>
    <x v="5"/>
    <x v="4"/>
    <n v="37.200500000000297"/>
    <n v="0.33909445918367398"/>
    <n v="2.8935714285713798"/>
  </r>
  <r>
    <x v="3"/>
    <x v="5"/>
    <x v="5"/>
    <n v="789.44285714285604"/>
    <n v="6.9921470000000001"/>
    <n v="33.913999999999803"/>
  </r>
  <r>
    <x v="3"/>
    <x v="5"/>
    <x v="6"/>
    <n v="264.48219387755"/>
    <n v="2.2323647959183601"/>
    <n v="17.0058673469387"/>
  </r>
  <r>
    <x v="3"/>
    <x v="5"/>
    <x v="7"/>
    <n v="466.93240816326499"/>
    <n v="3.9672364387755001"/>
    <n v="23.723255102040799"/>
  </r>
  <r>
    <x v="3"/>
    <x v="5"/>
    <x v="8"/>
    <n v="334.14722448979501"/>
    <n v="3.03728227551021"/>
    <n v="22.263642857142798"/>
  </r>
  <r>
    <x v="3"/>
    <x v="5"/>
    <x v="9"/>
    <n v="179.72069387755101"/>
    <n v="1.6202185408163201"/>
    <n v="13.5187040816327"/>
  </r>
  <r>
    <x v="3"/>
    <x v="5"/>
    <x v="10"/>
    <n v="55.353255102040798"/>
    <n v="0.507588265306122"/>
    <n v="3.8064489795918299"/>
  </r>
  <r>
    <x v="3"/>
    <x v="6"/>
    <x v="0"/>
    <n v="140.22531632652999"/>
    <n v="1.2445459897959099"/>
    <n v="9.63539795918369"/>
  </r>
  <r>
    <x v="3"/>
    <x v="6"/>
    <x v="1"/>
    <n v="180.45004081632601"/>
    <n v="1.0156819591836701"/>
    <n v="18.105877551020399"/>
  </r>
  <r>
    <x v="3"/>
    <x v="6"/>
    <x v="2"/>
    <n v="48.068346938775498"/>
    <n v="0.33101775510204001"/>
    <n v="6.6950102040816404"/>
  </r>
  <r>
    <x v="3"/>
    <x v="6"/>
    <x v="3"/>
    <n v="179.48475510204"/>
    <n v="1.1351363673469299"/>
    <n v="17.176948979591799"/>
  </r>
  <r>
    <x v="3"/>
    <x v="6"/>
    <x v="4"/>
    <n v="20.867408163265399"/>
    <n v="0.140690714285714"/>
    <n v="2.8935714285713798"/>
  </r>
  <r>
    <x v="3"/>
    <x v="6"/>
    <x v="5"/>
    <n v="304.95294897959099"/>
    <n v="2.6042122448979499"/>
    <n v="33.913999999999803"/>
  </r>
  <r>
    <x v="3"/>
    <x v="6"/>
    <x v="6"/>
    <n v="103.59540816326501"/>
    <n v="0.822237377551019"/>
    <n v="17.0058673469387"/>
  </r>
  <r>
    <x v="3"/>
    <x v="6"/>
    <x v="7"/>
    <n v="211.38644897959099"/>
    <n v="1.9610030918367301"/>
    <n v="23.723255102040799"/>
  </r>
  <r>
    <x v="3"/>
    <x v="6"/>
    <x v="8"/>
    <n v="185.96602040816299"/>
    <n v="1.26273729591836"/>
    <n v="22.263642857142798"/>
  </r>
  <r>
    <x v="3"/>
    <x v="6"/>
    <x v="9"/>
    <n v="105.28749999999999"/>
    <n v="0.73109235714285503"/>
    <n v="13.5187040816327"/>
  </r>
  <r>
    <x v="3"/>
    <x v="6"/>
    <x v="10"/>
    <n v="29.7668673469387"/>
    <n v="0.21561141836734601"/>
    <n v="3.8064489795918299"/>
  </r>
  <r>
    <x v="3"/>
    <x v="7"/>
    <x v="0"/>
    <n v="19.466602040816301"/>
    <n v="5.9358102040816298E-2"/>
    <n v="9.63539795918369"/>
  </r>
  <r>
    <x v="3"/>
    <x v="7"/>
    <x v="1"/>
    <n v="58.451918367346899"/>
    <n v="0.160821428571428"/>
    <n v="18.105877551020399"/>
  </r>
  <r>
    <x v="3"/>
    <x v="7"/>
    <x v="2"/>
    <n v="10.6217653061224"/>
    <n v="3.3629969387755101E-2"/>
    <n v="6.6950102040816404"/>
  </r>
  <r>
    <x v="3"/>
    <x v="7"/>
    <x v="3"/>
    <n v="54.889693877550997"/>
    <n v="0.17002781632653"/>
    <n v="17.176948979591799"/>
  </r>
  <r>
    <x v="3"/>
    <x v="7"/>
    <x v="4"/>
    <n v="5.0165612244898101"/>
    <n v="1.6083673469387799E-2"/>
    <n v="2.8935714285713798"/>
  </r>
  <r>
    <x v="3"/>
    <x v="7"/>
    <x v="5"/>
    <n v="175.43764285714201"/>
    <n v="0.55066965306122395"/>
    <n v="33.913999999999803"/>
  </r>
  <r>
    <x v="3"/>
    <x v="7"/>
    <x v="6"/>
    <n v="68.916418367346907"/>
    <n v="0.20904376530612201"/>
    <n v="17.0058673469387"/>
  </r>
  <r>
    <x v="3"/>
    <x v="7"/>
    <x v="7"/>
    <n v="160.29028571428501"/>
    <n v="0.60171044897959103"/>
    <n v="23.723255102040799"/>
  </r>
  <r>
    <x v="3"/>
    <x v="7"/>
    <x v="8"/>
    <n v="45.261938775510203"/>
    <n v="0.14249254081632601"/>
    <n v="22.263642857142798"/>
  </r>
  <r>
    <x v="3"/>
    <x v="7"/>
    <x v="9"/>
    <n v="30.328112244897898"/>
    <n v="9.8212765306122496E-2"/>
    <n v="13.5187040816327"/>
  </r>
  <r>
    <x v="3"/>
    <x v="7"/>
    <x v="10"/>
    <n v="7.6210918367346903"/>
    <n v="2.4336816326530598E-2"/>
    <n v="3.8064489795918299"/>
  </r>
  <r>
    <x v="4"/>
    <x v="0"/>
    <x v="0"/>
    <n v="266.053061224489"/>
    <n v="1.5259830510204"/>
    <n v="9.63539795918369"/>
  </r>
  <r>
    <x v="4"/>
    <x v="0"/>
    <x v="1"/>
    <n v="208.008561224489"/>
    <n v="0.96335748979591795"/>
    <n v="18.105877551020399"/>
  </r>
  <r>
    <x v="4"/>
    <x v="0"/>
    <x v="2"/>
    <n v="106.43668367346901"/>
    <n v="0.50025229591836695"/>
    <n v="6.6950102040816404"/>
  </r>
  <r>
    <x v="4"/>
    <x v="0"/>
    <x v="3"/>
    <n v="275.91532653061199"/>
    <n v="1.2889968571428501"/>
    <n v="17.176948979591799"/>
  </r>
  <r>
    <x v="4"/>
    <x v="0"/>
    <x v="4"/>
    <n v="42.110602040816801"/>
    <n v="0.19683524489795901"/>
    <n v="2.8935714285713798"/>
  </r>
  <r>
    <x v="4"/>
    <x v="0"/>
    <x v="5"/>
    <n v="392.46421428571301"/>
    <n v="2.14995318367346"/>
    <n v="33.913999999999803"/>
  </r>
  <r>
    <x v="4"/>
    <x v="0"/>
    <x v="6"/>
    <n v="287.81571428571402"/>
    <n v="1.31769026530612"/>
    <n v="17.0058673469387"/>
  </r>
  <r>
    <x v="4"/>
    <x v="0"/>
    <x v="7"/>
    <n v="238.998285714285"/>
    <n v="1.20361221428571"/>
    <n v="23.723255102040799"/>
  </r>
  <r>
    <x v="4"/>
    <x v="0"/>
    <x v="8"/>
    <n v="338.058999999999"/>
    <n v="1.58052569387754"/>
    <n v="22.263642857142798"/>
  </r>
  <r>
    <x v="4"/>
    <x v="0"/>
    <x v="9"/>
    <n v="210.19218367347"/>
    <n v="0.99649680612244695"/>
    <n v="13.5187040816327"/>
  </r>
  <r>
    <x v="4"/>
    <x v="0"/>
    <x v="10"/>
    <n v="55.990030612244801"/>
    <n v="0.26707890816326502"/>
    <n v="3.8064489795918299"/>
  </r>
  <r>
    <x v="4"/>
    <x v="8"/>
    <x v="0"/>
    <n v="166.063020408163"/>
    <n v="1.0981352142857099"/>
    <n v="9.63539795918369"/>
  </r>
  <r>
    <x v="4"/>
    <x v="8"/>
    <x v="1"/>
    <n v="355.434979591836"/>
    <n v="2.44885320408163"/>
    <n v="18.105877551020399"/>
  </r>
  <r>
    <x v="4"/>
    <x v="8"/>
    <x v="2"/>
    <n v="139.82876530612199"/>
    <n v="0.93840893877551002"/>
    <n v="6.6950102040816404"/>
  </r>
  <r>
    <x v="4"/>
    <x v="8"/>
    <x v="3"/>
    <n v="344.99745918367302"/>
    <n v="2.2363376122448901"/>
    <n v="17.176948979591799"/>
  </r>
  <r>
    <x v="4"/>
    <x v="8"/>
    <x v="4"/>
    <n v="62.742724489796103"/>
    <n v="0.42015177551020499"/>
    <n v="2.8935714285713798"/>
  </r>
  <r>
    <x v="4"/>
    <x v="8"/>
    <x v="5"/>
    <n v="1648.4568571428499"/>
    <n v="10.517724255101999"/>
    <n v="33.913999999999803"/>
  </r>
  <r>
    <x v="4"/>
    <x v="8"/>
    <x v="6"/>
    <n v="416.32010204081598"/>
    <n v="2.8535407142857099"/>
    <n v="17.0058673469387"/>
  </r>
  <r>
    <x v="4"/>
    <x v="8"/>
    <x v="7"/>
    <n v="943.44842857142805"/>
    <n v="6.3850664795918304"/>
    <n v="23.723255102040799"/>
  </r>
  <r>
    <x v="4"/>
    <x v="8"/>
    <x v="8"/>
    <n v="576.35737755102002"/>
    <n v="3.83374115306122"/>
    <n v="22.263642857142798"/>
  </r>
  <r>
    <x v="4"/>
    <x v="8"/>
    <x v="9"/>
    <n v="343.63375510204099"/>
    <n v="2.27870263265305"/>
    <n v="13.5187040816327"/>
  </r>
  <r>
    <x v="4"/>
    <x v="8"/>
    <x v="10"/>
    <n v="93.938408163265294"/>
    <n v="0.62747668367346798"/>
    <n v="3.8064489795918299"/>
  </r>
  <r>
    <x v="4"/>
    <x v="1"/>
    <x v="0"/>
    <n v="164.68418367346899"/>
    <n v="1.17178854081632"/>
    <n v="9.63539795918369"/>
  </r>
  <r>
    <x v="4"/>
    <x v="1"/>
    <x v="1"/>
    <n v="1080.3262448979499"/>
    <n v="14.7507497857142"/>
    <n v="18.105877551020399"/>
  </r>
  <r>
    <x v="4"/>
    <x v="1"/>
    <x v="2"/>
    <n v="357.39718367347001"/>
    <n v="3.7827288265306098"/>
    <n v="6.6950102040816404"/>
  </r>
  <r>
    <x v="4"/>
    <x v="1"/>
    <x v="3"/>
    <n v="1049.8630510204"/>
    <n v="12.113445020408101"/>
    <n v="17.176948979591799"/>
  </r>
  <r>
    <x v="4"/>
    <x v="1"/>
    <x v="4"/>
    <n v="168.99522448979801"/>
    <n v="1.8066307959183601"/>
    <n v="2.8935714285713798"/>
  </r>
  <r>
    <x v="4"/>
    <x v="1"/>
    <x v="5"/>
    <n v="913.04947959183596"/>
    <n v="10.8919534591836"/>
    <n v="33.913999999999803"/>
  </r>
  <r>
    <x v="4"/>
    <x v="1"/>
    <x v="6"/>
    <n v="394.07170408163199"/>
    <n v="4.6124561836734603"/>
    <n v="17.0058673469387"/>
  </r>
  <r>
    <x v="4"/>
    <x v="1"/>
    <x v="7"/>
    <n v="634.32061224489701"/>
    <n v="7.8455298367346904"/>
    <n v="23.723255102040799"/>
  </r>
  <r>
    <x v="4"/>
    <x v="1"/>
    <x v="8"/>
    <n v="1269.0134489795901"/>
    <n v="13.6573341224489"/>
    <n v="22.263642857142798"/>
  </r>
  <r>
    <x v="4"/>
    <x v="1"/>
    <x v="9"/>
    <n v="737.027816326525"/>
    <n v="8.0209130510204307"/>
    <n v="13.5187040816327"/>
  </r>
  <r>
    <x v="4"/>
    <x v="1"/>
    <x v="10"/>
    <n v="176.714520408163"/>
    <n v="1.95077934693877"/>
    <n v="3.8064489795918299"/>
  </r>
  <r>
    <x v="4"/>
    <x v="10"/>
    <x v="0"/>
    <n v="62.8433367346938"/>
    <n v="0.52484120408163104"/>
    <n v="9.63539795918369"/>
  </r>
  <r>
    <x v="4"/>
    <x v="10"/>
    <x v="1"/>
    <n v="1678.75187755102"/>
    <n v="10.370948"/>
    <n v="18.105877551020399"/>
  </r>
  <r>
    <x v="4"/>
    <x v="10"/>
    <x v="2"/>
    <n v="294.115295918367"/>
    <n v="2.0030202448979502"/>
    <n v="6.6950102040816404"/>
  </r>
  <r>
    <x v="4"/>
    <x v="10"/>
    <x v="3"/>
    <n v="1250.5142346938701"/>
    <n v="8.2840986428571401"/>
    <n v="17.176948979591799"/>
  </r>
  <r>
    <x v="4"/>
    <x v="10"/>
    <x v="4"/>
    <n v="137.36581632653099"/>
    <n v="0.922437724489795"/>
    <n v="2.8935714285713798"/>
  </r>
  <r>
    <x v="4"/>
    <x v="10"/>
    <x v="5"/>
    <n v="900.94863265305901"/>
    <n v="5.7042039489795799"/>
    <n v="33.913999999999803"/>
  </r>
  <r>
    <x v="4"/>
    <x v="10"/>
    <x v="6"/>
    <n v="276.88485714285702"/>
    <n v="1.73298407142857"/>
    <n v="17.0058673469387"/>
  </r>
  <r>
    <x v="4"/>
    <x v="10"/>
    <x v="7"/>
    <n v="631.44628571428598"/>
    <n v="4.3003814693877498"/>
    <n v="23.723255102040799"/>
  </r>
  <r>
    <x v="4"/>
    <x v="10"/>
    <x v="8"/>
    <n v="1045.8752653061199"/>
    <n v="6.9573254489795904"/>
    <n v="22.263642857142798"/>
  </r>
  <r>
    <x v="4"/>
    <x v="10"/>
    <x v="9"/>
    <n v="607.23211224489205"/>
    <n v="4.0602969183673503"/>
    <n v="13.5187040816327"/>
  </r>
  <r>
    <x v="4"/>
    <x v="10"/>
    <x v="10"/>
    <n v="139.335704081632"/>
    <n v="0.92300775510204003"/>
    <n v="3.8064489795918299"/>
  </r>
  <r>
    <x v="4"/>
    <x v="2"/>
    <x v="0"/>
    <n v="86.745755102040803"/>
    <n v="0.69991344897959096"/>
    <n v="9.63539795918369"/>
  </r>
  <r>
    <x v="4"/>
    <x v="2"/>
    <x v="1"/>
    <n v="133.11904081632599"/>
    <n v="1.0816056632652999"/>
    <n v="18.105877551020399"/>
  </r>
  <r>
    <x v="4"/>
    <x v="2"/>
    <x v="2"/>
    <n v="113.714969387755"/>
    <n v="0.82239698979591702"/>
    <n v="6.6950102040816404"/>
  </r>
  <r>
    <x v="4"/>
    <x v="2"/>
    <x v="3"/>
    <n v="385.83810204081601"/>
    <n v="2.8804398979591799"/>
    <n v="17.176948979591799"/>
  </r>
  <r>
    <x v="4"/>
    <x v="2"/>
    <x v="4"/>
    <n v="54.355826530612603"/>
    <n v="0.38831352040816303"/>
    <n v="2.8935714285713798"/>
  </r>
  <r>
    <x v="4"/>
    <x v="2"/>
    <x v="5"/>
    <n v="1447.78220408163"/>
    <n v="11.9539750204081"/>
    <n v="33.913999999999803"/>
  </r>
  <r>
    <x v="4"/>
    <x v="2"/>
    <x v="6"/>
    <n v="376.050030612245"/>
    <n v="3.3987599591836699"/>
    <n v="17.0058673469387"/>
  </r>
  <r>
    <x v="4"/>
    <x v="2"/>
    <x v="7"/>
    <n v="1166.7330102040801"/>
    <n v="9.6046475612244802"/>
    <n v="23.723255102040799"/>
  </r>
  <r>
    <x v="4"/>
    <x v="2"/>
    <x v="8"/>
    <n v="515.00910204081504"/>
    <n v="3.92634011224489"/>
    <n v="22.263642857142798"/>
  </r>
  <r>
    <x v="4"/>
    <x v="2"/>
    <x v="9"/>
    <n v="323.33632653061198"/>
    <n v="2.4577859795918302"/>
    <n v="13.5187040816327"/>
  </r>
  <r>
    <x v="4"/>
    <x v="2"/>
    <x v="10"/>
    <n v="91.133724489795796"/>
    <n v="0.72809536734693703"/>
    <n v="3.8064489795918299"/>
  </r>
  <r>
    <x v="4"/>
    <x v="3"/>
    <x v="0"/>
    <n v="502.04554081632602"/>
    <n v="6.1310343571428598"/>
    <n v="9.63539795918369"/>
  </r>
  <r>
    <x v="4"/>
    <x v="3"/>
    <x v="1"/>
    <n v="896.17360204081604"/>
    <n v="6.3883588061224499"/>
    <n v="18.105877551020399"/>
  </r>
  <r>
    <x v="4"/>
    <x v="3"/>
    <x v="2"/>
    <n v="367.77032653061099"/>
    <n v="3.0664823061224502"/>
    <n v="6.6950102040816404"/>
  </r>
  <r>
    <x v="4"/>
    <x v="3"/>
    <x v="3"/>
    <n v="1002.6360714285699"/>
    <n v="8.9792100816326492"/>
    <n v="17.176948979591799"/>
  </r>
  <r>
    <x v="4"/>
    <x v="3"/>
    <x v="4"/>
    <n v="162.449826530613"/>
    <n v="1.35566833673469"/>
    <n v="2.8935714285713798"/>
  </r>
  <r>
    <x v="4"/>
    <x v="3"/>
    <x v="5"/>
    <n v="1034.6867244897901"/>
    <n v="9.8687325714285805"/>
    <n v="33.913999999999803"/>
  </r>
  <r>
    <x v="4"/>
    <x v="3"/>
    <x v="6"/>
    <n v="487.75328571428503"/>
    <n v="5.2189834693877497"/>
    <n v="17.0058673469387"/>
  </r>
  <r>
    <x v="4"/>
    <x v="3"/>
    <x v="7"/>
    <n v="670.13238775510104"/>
    <n v="7.1152329795918297"/>
    <n v="23.723255102040799"/>
  </r>
  <r>
    <x v="4"/>
    <x v="3"/>
    <x v="8"/>
    <n v="1260.94262244898"/>
    <n v="10.8551647244897"/>
    <n v="22.263642857142798"/>
  </r>
  <r>
    <x v="4"/>
    <x v="3"/>
    <x v="9"/>
    <n v="741.03242857142504"/>
    <n v="6.4377825"/>
    <n v="13.5187040816327"/>
  </r>
  <r>
    <x v="4"/>
    <x v="3"/>
    <x v="10"/>
    <n v="140.639102040816"/>
    <n v="1.26192292857142"/>
    <n v="3.8064489795918299"/>
  </r>
  <r>
    <x v="4"/>
    <x v="4"/>
    <x v="0"/>
    <n v="123.70679591836701"/>
    <n v="0.81540477551020296"/>
    <n v="9.63539795918369"/>
  </r>
  <r>
    <x v="4"/>
    <x v="4"/>
    <x v="1"/>
    <n v="2235.1855510204"/>
    <n v="27.8302739081632"/>
    <n v="18.105877551020399"/>
  </r>
  <r>
    <x v="4"/>
    <x v="4"/>
    <x v="2"/>
    <n v="438.57873469387602"/>
    <n v="4.7739152346938702"/>
    <n v="6.6950102040816404"/>
  </r>
  <r>
    <x v="4"/>
    <x v="4"/>
    <x v="3"/>
    <n v="2015.53412244897"/>
    <n v="21.1805614081632"/>
    <n v="17.176948979591799"/>
  </r>
  <r>
    <x v="4"/>
    <x v="4"/>
    <x v="4"/>
    <n v="218.76424489796099"/>
    <n v="2.39364481632653"/>
    <n v="2.8935714285713798"/>
  </r>
  <r>
    <x v="4"/>
    <x v="4"/>
    <x v="5"/>
    <n v="1761.94513265305"/>
    <n v="21.585752755102"/>
    <n v="33.913999999999803"/>
  </r>
  <r>
    <x v="4"/>
    <x v="4"/>
    <x v="6"/>
    <n v="622.80114285714205"/>
    <n v="7.5626669693877497"/>
    <n v="17.0058673469387"/>
  </r>
  <r>
    <x v="4"/>
    <x v="4"/>
    <x v="7"/>
    <n v="1122.06906122448"/>
    <n v="14.0977477857142"/>
    <n v="23.723255102040799"/>
  </r>
  <r>
    <x v="4"/>
    <x v="4"/>
    <x v="8"/>
    <n v="1800.42192857142"/>
    <n v="19.813220887755101"/>
    <n v="22.263642857142798"/>
  </r>
  <r>
    <x v="4"/>
    <x v="4"/>
    <x v="9"/>
    <n v="973.055122448975"/>
    <n v="10.650251142857099"/>
    <n v="13.5187040816327"/>
  </r>
  <r>
    <x v="4"/>
    <x v="4"/>
    <x v="10"/>
    <n v="244.55295918367301"/>
    <n v="2.7405728979591801"/>
    <n v="3.8064489795918299"/>
  </r>
  <r>
    <x v="4"/>
    <x v="9"/>
    <x v="0"/>
    <n v="133.027346938775"/>
    <n v="0.66496514285714203"/>
    <n v="9.63539795918369"/>
  </r>
  <r>
    <x v="4"/>
    <x v="9"/>
    <x v="1"/>
    <n v="307.21066326530598"/>
    <n v="1.7614461632653"/>
    <n v="18.105877551020399"/>
  </r>
  <r>
    <x v="4"/>
    <x v="9"/>
    <x v="2"/>
    <n v="86.584734693877394"/>
    <n v="0.53610210204081499"/>
    <n v="6.6950102040816404"/>
  </r>
  <r>
    <x v="4"/>
    <x v="9"/>
    <x v="3"/>
    <n v="280.52350000000001"/>
    <n v="1.7071534693877499"/>
    <n v="17.176948979591799"/>
  </r>
  <r>
    <x v="4"/>
    <x v="9"/>
    <x v="4"/>
    <n v="40.020816326530898"/>
    <n v="0.24502010204081601"/>
    <n v="2.8935714285713798"/>
  </r>
  <r>
    <x v="4"/>
    <x v="9"/>
    <x v="5"/>
    <n v="1740.2067959183601"/>
    <n v="11.475702520408101"/>
    <n v="33.913999999999803"/>
  </r>
  <r>
    <x v="4"/>
    <x v="9"/>
    <x v="6"/>
    <n v="679.51459183673398"/>
    <n v="4.37068059183673"/>
    <n v="17.0058673469387"/>
  </r>
  <r>
    <x v="4"/>
    <x v="9"/>
    <x v="7"/>
    <n v="611.23747959183595"/>
    <n v="4.3612515204081603"/>
    <n v="23.723255102040799"/>
  </r>
  <r>
    <x v="4"/>
    <x v="9"/>
    <x v="8"/>
    <n v="338.60580612244797"/>
    <n v="2.1244585714285602"/>
    <n v="22.263642857142798"/>
  </r>
  <r>
    <x v="4"/>
    <x v="9"/>
    <x v="9"/>
    <n v="225.61324489795999"/>
    <n v="1.4066470306122401"/>
    <n v="13.5187040816327"/>
  </r>
  <r>
    <x v="4"/>
    <x v="9"/>
    <x v="10"/>
    <n v="64.236326530612203"/>
    <n v="0.41080745918367301"/>
    <n v="3.8064489795918299"/>
  </r>
  <r>
    <x v="4"/>
    <x v="5"/>
    <x v="0"/>
    <n v="160.55522448979499"/>
    <n v="2.0019460816326502"/>
    <n v="9.63539795918369"/>
  </r>
  <r>
    <x v="4"/>
    <x v="5"/>
    <x v="1"/>
    <n v="1404.33922448979"/>
    <n v="17.371672255101998"/>
    <n v="18.105877551020399"/>
  </r>
  <r>
    <x v="4"/>
    <x v="5"/>
    <x v="2"/>
    <n v="274.178724489795"/>
    <n v="2.3457255612244801"/>
    <n v="6.6950102040816404"/>
  </r>
  <r>
    <x v="4"/>
    <x v="5"/>
    <x v="3"/>
    <n v="755.20145918367302"/>
    <n v="6.70203246938775"/>
    <n v="17.176948979591799"/>
  </r>
  <r>
    <x v="4"/>
    <x v="5"/>
    <x v="4"/>
    <n v="130.073979591838"/>
    <n v="1.1077958367346901"/>
    <n v="2.8935714285713798"/>
  </r>
  <r>
    <x v="4"/>
    <x v="5"/>
    <x v="5"/>
    <n v="2179.8571632653002"/>
    <n v="18.7032123163265"/>
    <n v="33.913999999999803"/>
  </r>
  <r>
    <x v="4"/>
    <x v="5"/>
    <x v="6"/>
    <n v="658.58021428571396"/>
    <n v="6.2959771020408102"/>
    <n v="17.0058673469387"/>
  </r>
  <r>
    <x v="4"/>
    <x v="5"/>
    <x v="7"/>
    <n v="1349.97717346938"/>
    <n v="11.7720359489795"/>
    <n v="23.723255102040799"/>
  </r>
  <r>
    <x v="4"/>
    <x v="5"/>
    <x v="8"/>
    <n v="1070.61536734693"/>
    <n v="9.1061670612244896"/>
    <n v="22.263642857142798"/>
  </r>
  <r>
    <x v="4"/>
    <x v="5"/>
    <x v="9"/>
    <n v="633.66533673468905"/>
    <n v="5.4192549387755102"/>
    <n v="13.5187040816327"/>
  </r>
  <r>
    <x v="4"/>
    <x v="5"/>
    <x v="10"/>
    <n v="168.04031632652999"/>
    <n v="1.4701609999999901"/>
    <n v="3.8064489795918299"/>
  </r>
  <r>
    <x v="4"/>
    <x v="6"/>
    <x v="0"/>
    <n v="203.61798979591799"/>
    <n v="0.71924855102040697"/>
    <n v="9.63539795918369"/>
  </r>
  <r>
    <x v="4"/>
    <x v="6"/>
    <x v="1"/>
    <n v="964.30617346938698"/>
    <n v="8.3456192346938796"/>
    <n v="18.105877551020399"/>
  </r>
  <r>
    <x v="4"/>
    <x v="6"/>
    <x v="2"/>
    <n v="132.69888775510199"/>
    <n v="0.85659052040816197"/>
    <n v="6.6950102040816404"/>
  </r>
  <r>
    <x v="4"/>
    <x v="6"/>
    <x v="3"/>
    <n v="544.16203061224496"/>
    <n v="3.7835448775510101"/>
    <n v="17.176948979591799"/>
  </r>
  <r>
    <x v="4"/>
    <x v="6"/>
    <x v="4"/>
    <n v="60.409153061224799"/>
    <n v="0.38721615306122398"/>
    <n v="2.8935714285713798"/>
  </r>
  <r>
    <x v="4"/>
    <x v="6"/>
    <x v="5"/>
    <n v="1083.32681632653"/>
    <n v="6.9957451020408197"/>
    <n v="33.913999999999803"/>
  </r>
  <r>
    <x v="4"/>
    <x v="6"/>
    <x v="6"/>
    <n v="590.44340816326496"/>
    <n v="3.4802581224489701"/>
    <n v="17.0058673469387"/>
  </r>
  <r>
    <x v="4"/>
    <x v="6"/>
    <x v="7"/>
    <n v="605.75916326530501"/>
    <n v="3.9373696632652999"/>
    <n v="23.723255102040799"/>
  </r>
  <r>
    <x v="4"/>
    <x v="6"/>
    <x v="8"/>
    <n v="528.45996938775397"/>
    <n v="3.4423331122449001"/>
    <n v="22.263642857142798"/>
  </r>
  <r>
    <x v="4"/>
    <x v="6"/>
    <x v="9"/>
    <n v="313.92023469387601"/>
    <n v="1.99513127551019"/>
    <n v="13.5187040816327"/>
  </r>
  <r>
    <x v="4"/>
    <x v="6"/>
    <x v="10"/>
    <n v="91.467122448979495"/>
    <n v="0.616119857142856"/>
    <n v="3.8064489795918299"/>
  </r>
  <r>
    <x v="4"/>
    <x v="7"/>
    <x v="0"/>
    <n v="41.239336734693801"/>
    <n v="0.304262642857142"/>
    <n v="9.63539795918369"/>
  </r>
  <r>
    <x v="4"/>
    <x v="7"/>
    <x v="1"/>
    <n v="54.319693877551003"/>
    <n v="0.30442027551020301"/>
    <n v="18.105877551020399"/>
  </r>
  <r>
    <x v="4"/>
    <x v="7"/>
    <x v="2"/>
    <n v="34.934520408163301"/>
    <n v="0.21020290816326501"/>
    <n v="6.6950102040816404"/>
  </r>
  <r>
    <x v="4"/>
    <x v="7"/>
    <x v="3"/>
    <n v="124.863193877551"/>
    <n v="0.80375444897959103"/>
    <n v="17.176948979591799"/>
  </r>
  <r>
    <x v="4"/>
    <x v="7"/>
    <x v="4"/>
    <n v="17.022081632653101"/>
    <n v="0.10210074489795901"/>
    <n v="2.8935714285713798"/>
  </r>
  <r>
    <x v="4"/>
    <x v="7"/>
    <x v="5"/>
    <n v="1085.2999897959101"/>
    <n v="6.5821562551020403"/>
    <n v="33.913999999999803"/>
  </r>
  <r>
    <x v="4"/>
    <x v="7"/>
    <x v="6"/>
    <n v="329.72706122448898"/>
    <n v="2.0202631428571398"/>
    <n v="17.0058673469387"/>
  </r>
  <r>
    <x v="4"/>
    <x v="7"/>
    <x v="7"/>
    <n v="545.33657142857101"/>
    <n v="3.28529384693877"/>
    <n v="23.723255102040799"/>
  </r>
  <r>
    <x v="4"/>
    <x v="7"/>
    <x v="8"/>
    <n v="151.42533673469401"/>
    <n v="0.922080887755101"/>
    <n v="22.263642857142798"/>
  </r>
  <r>
    <x v="4"/>
    <x v="7"/>
    <x v="9"/>
    <n v="114.493826530612"/>
    <n v="0.68915460204081502"/>
    <n v="13.5187040816327"/>
  </r>
  <r>
    <x v="4"/>
    <x v="7"/>
    <x v="10"/>
    <n v="37.133142857142801"/>
    <n v="0.22171670408163199"/>
    <n v="3.8064489795918299"/>
  </r>
  <r>
    <x v="5"/>
    <x v="0"/>
    <x v="0"/>
    <n v="182.766887755102"/>
    <n v="0.252503948979591"/>
    <n v="9.63539795918369"/>
  </r>
  <r>
    <x v="5"/>
    <x v="0"/>
    <x v="1"/>
    <n v="70.751204081632594"/>
    <n v="0.119529142857142"/>
    <n v="18.105877551020399"/>
  </r>
  <r>
    <x v="5"/>
    <x v="0"/>
    <x v="2"/>
    <n v="19.649663265306"/>
    <n v="2.76204183673468E-2"/>
    <n v="6.6950102040816404"/>
  </r>
  <r>
    <x v="5"/>
    <x v="0"/>
    <x v="3"/>
    <n v="59.923030612244901"/>
    <n v="8.7336704081632202E-2"/>
    <n v="17.176948979591799"/>
  </r>
  <r>
    <x v="5"/>
    <x v="0"/>
    <x v="4"/>
    <n v="8.2951020408163405"/>
    <n v="1.1561530612244899E-2"/>
    <n v="2.8935714285713798"/>
  </r>
  <r>
    <x v="5"/>
    <x v="0"/>
    <x v="5"/>
    <n v="98.610316326530594"/>
    <n v="0.10600969387755101"/>
    <n v="33.913999999999803"/>
  </r>
  <r>
    <x v="5"/>
    <x v="0"/>
    <x v="6"/>
    <n v="84.2558673469387"/>
    <n v="0.115585051020407"/>
    <n v="17.0058673469387"/>
  </r>
  <r>
    <x v="5"/>
    <x v="0"/>
    <x v="7"/>
    <n v="46.460999999999899"/>
    <n v="5.3637459183673401E-2"/>
    <n v="23.723255102040799"/>
  </r>
  <r>
    <x v="5"/>
    <x v="0"/>
    <x v="8"/>
    <n v="74.503346938775493"/>
    <n v="0.103572622448979"/>
    <n v="22.263642857142798"/>
  </r>
  <r>
    <x v="5"/>
    <x v="0"/>
    <x v="9"/>
    <n v="45.805295918367399"/>
    <n v="6.2337438775510103E-2"/>
    <n v="13.5187040816327"/>
  </r>
  <r>
    <x v="5"/>
    <x v="0"/>
    <x v="10"/>
    <n v="12.6191326530612"/>
    <n v="1.8085122448979501E-2"/>
    <n v="3.8064489795918299"/>
  </r>
  <r>
    <x v="5"/>
    <x v="8"/>
    <x v="0"/>
    <n v="42.365877551020397"/>
    <n v="0.33040257142857099"/>
    <n v="9.63539795918369"/>
  </r>
  <r>
    <x v="5"/>
    <x v="8"/>
    <x v="1"/>
    <n v="130.258622448979"/>
    <n v="0.22942924489795799"/>
    <n v="18.105877551020399"/>
  </r>
  <r>
    <x v="5"/>
    <x v="8"/>
    <x v="2"/>
    <n v="59.250602040816297"/>
    <n v="0.19005188775510101"/>
    <n v="6.6950102040816404"/>
  </r>
  <r>
    <x v="5"/>
    <x v="8"/>
    <x v="3"/>
    <n v="166.48698979591799"/>
    <n v="0.55510983673469205"/>
    <n v="17.176948979591799"/>
  </r>
  <r>
    <x v="5"/>
    <x v="8"/>
    <x v="4"/>
    <n v="29.182928571428601"/>
    <n v="9.2186948979591399E-2"/>
    <n v="2.8935714285713798"/>
  </r>
  <r>
    <x v="5"/>
    <x v="8"/>
    <x v="5"/>
    <n v="374.08634693877502"/>
    <n v="1.69528031632652"/>
    <n v="33.913999999999803"/>
  </r>
  <r>
    <x v="5"/>
    <x v="8"/>
    <x v="6"/>
    <n v="111.13380612244799"/>
    <n v="0.54411039795918203"/>
    <n v="17.0058673469387"/>
  </r>
  <r>
    <x v="5"/>
    <x v="8"/>
    <x v="7"/>
    <n v="287.727040816326"/>
    <n v="1.2188673571428501"/>
    <n v="23.723255102040799"/>
  </r>
  <r>
    <x v="5"/>
    <x v="8"/>
    <x v="8"/>
    <n v="233.36283673469401"/>
    <n v="0.77192364285713999"/>
    <n v="22.263642857142798"/>
  </r>
  <r>
    <x v="5"/>
    <x v="8"/>
    <x v="9"/>
    <n v="134.450163265306"/>
    <n v="0.456904622448977"/>
    <n v="13.5187040816327"/>
  </r>
  <r>
    <x v="5"/>
    <x v="8"/>
    <x v="10"/>
    <n v="32.215520408163201"/>
    <n v="0.12207548979591799"/>
    <n v="3.8064489795918299"/>
  </r>
  <r>
    <x v="5"/>
    <x v="1"/>
    <x v="0"/>
    <n v="34.747714285714302"/>
    <n v="0.29706432653061199"/>
    <n v="9.63539795918369"/>
  </r>
  <r>
    <x v="5"/>
    <x v="1"/>
    <x v="1"/>
    <n v="569.32442857142803"/>
    <n v="2.9168383163265301"/>
    <n v="18.105877551020399"/>
  </r>
  <r>
    <x v="5"/>
    <x v="1"/>
    <x v="2"/>
    <n v="175.30410204081599"/>
    <n v="1.0383858571428499"/>
    <n v="6.6950102040816404"/>
  </r>
  <r>
    <x v="5"/>
    <x v="1"/>
    <x v="3"/>
    <n v="544.62674489795904"/>
    <n v="2.9820653979591798"/>
    <n v="17.176948979591799"/>
  </r>
  <r>
    <x v="5"/>
    <x v="1"/>
    <x v="4"/>
    <n v="81.546489795919101"/>
    <n v="0.471802377551021"/>
    <n v="2.8935714285713798"/>
  </r>
  <r>
    <x v="5"/>
    <x v="1"/>
    <x v="5"/>
    <n v="462.20992857142801"/>
    <n v="2.5938216326530599"/>
    <n v="33.913999999999803"/>
  </r>
  <r>
    <x v="5"/>
    <x v="1"/>
    <x v="6"/>
    <n v="192.112214285714"/>
    <n v="1.0894602959183599"/>
    <n v="17.0058673469387"/>
  </r>
  <r>
    <x v="5"/>
    <x v="1"/>
    <x v="7"/>
    <n v="356.05209183673401"/>
    <n v="1.8027409081632599"/>
    <n v="23.723255102040799"/>
  </r>
  <r>
    <x v="5"/>
    <x v="1"/>
    <x v="8"/>
    <n v="628.45705102040699"/>
    <n v="3.6174319795918302"/>
    <n v="22.263642857142798"/>
  </r>
  <r>
    <x v="5"/>
    <x v="1"/>
    <x v="9"/>
    <n v="363.54321428571302"/>
    <n v="2.0622378367346901"/>
    <n v="13.5187040816327"/>
  </r>
  <r>
    <x v="5"/>
    <x v="1"/>
    <x v="10"/>
    <n v="82.050224489795895"/>
    <n v="0.47699498979591798"/>
    <n v="3.8064489795918299"/>
  </r>
  <r>
    <x v="5"/>
    <x v="10"/>
    <x v="0"/>
    <n v="2.4810510204081599"/>
    <n v="9.7412857142857006E-3"/>
    <n v="9.63539795918369"/>
  </r>
  <r>
    <x v="5"/>
    <x v="10"/>
    <x v="1"/>
    <n v="587.58193877551003"/>
    <n v="2.05479906122449"/>
    <n v="18.105877551020399"/>
  </r>
  <r>
    <x v="5"/>
    <x v="10"/>
    <x v="2"/>
    <n v="127.685244897959"/>
    <n v="0.41050049999999899"/>
    <n v="6.6950102040816404"/>
  </r>
  <r>
    <x v="5"/>
    <x v="10"/>
    <x v="3"/>
    <n v="696.26544897959195"/>
    <n v="2.1005428367346899"/>
    <n v="17.176948979591799"/>
  </r>
  <r>
    <x v="5"/>
    <x v="10"/>
    <x v="4"/>
    <n v="60.122081632653298"/>
    <n v="0.19119353061224501"/>
    <n v="2.8935714285713798"/>
  </r>
  <r>
    <x v="5"/>
    <x v="10"/>
    <x v="5"/>
    <n v="293.56797959183598"/>
    <n v="1.15052092857142"/>
    <n v="33.913999999999803"/>
  </r>
  <r>
    <x v="5"/>
    <x v="10"/>
    <x v="6"/>
    <n v="76.102153061224499"/>
    <n v="0.347542744897958"/>
    <n v="17.0058673469387"/>
  </r>
  <r>
    <x v="5"/>
    <x v="10"/>
    <x v="7"/>
    <n v="185.05936734693799"/>
    <n v="0.76969926530612098"/>
    <n v="23.723255102040799"/>
  </r>
  <r>
    <x v="5"/>
    <x v="10"/>
    <x v="8"/>
    <n v="464.52612244897898"/>
    <n v="1.4679923265306101"/>
    <n v="22.263642857142798"/>
  </r>
  <r>
    <x v="5"/>
    <x v="10"/>
    <x v="9"/>
    <n v="262.65717346938698"/>
    <n v="0.82465276530612197"/>
    <n v="13.5187040816327"/>
  </r>
  <r>
    <x v="5"/>
    <x v="10"/>
    <x v="10"/>
    <n v="64.418285714285602"/>
    <n v="0.19594854081632601"/>
    <n v="3.8064489795918299"/>
  </r>
  <r>
    <x v="5"/>
    <x v="2"/>
    <x v="0"/>
    <n v="1.97344897959183"/>
    <n v="4.75058163265305E-3"/>
    <n v="9.63539795918369"/>
  </r>
  <r>
    <x v="5"/>
    <x v="2"/>
    <x v="1"/>
    <n v="55.6969591836734"/>
    <n v="0.23028132653061201"/>
    <n v="18.105877551020399"/>
  </r>
  <r>
    <x v="5"/>
    <x v="2"/>
    <x v="2"/>
    <n v="36.108357142857102"/>
    <n v="9.4981969387755105E-2"/>
    <n v="6.6950102040816404"/>
  </r>
  <r>
    <x v="5"/>
    <x v="2"/>
    <x v="3"/>
    <n v="140.48273469387701"/>
    <n v="0.39900241836734601"/>
    <n v="17.176948979591799"/>
  </r>
  <r>
    <x v="5"/>
    <x v="2"/>
    <x v="4"/>
    <n v="18.848540816326601"/>
    <n v="4.8594918367347001E-2"/>
    <n v="2.8935714285713798"/>
  </r>
  <r>
    <x v="5"/>
    <x v="2"/>
    <x v="5"/>
    <n v="423.68848979591797"/>
    <n v="1.09462811224489"/>
    <n v="33.913999999999803"/>
  </r>
  <r>
    <x v="5"/>
    <x v="2"/>
    <x v="6"/>
    <n v="127.049897959183"/>
    <n v="0.32503598979591702"/>
    <n v="17.0058673469387"/>
  </r>
  <r>
    <x v="5"/>
    <x v="2"/>
    <x v="7"/>
    <n v="404.37203061224398"/>
    <n v="1.07001773469387"/>
    <n v="23.723255102040799"/>
  </r>
  <r>
    <x v="5"/>
    <x v="2"/>
    <x v="8"/>
    <n v="169.10279591836701"/>
    <n v="0.44672358163265202"/>
    <n v="22.263642857142798"/>
  </r>
  <r>
    <x v="5"/>
    <x v="2"/>
    <x v="9"/>
    <n v="110.17939795918301"/>
    <n v="0.28108396938775498"/>
    <n v="13.5187040816327"/>
  </r>
  <r>
    <x v="5"/>
    <x v="2"/>
    <x v="10"/>
    <n v="29.8840408163265"/>
    <n v="7.8376336734693894E-2"/>
    <n v="3.8064489795918299"/>
  </r>
  <r>
    <x v="5"/>
    <x v="3"/>
    <x v="0"/>
    <n v="21.798193877551"/>
    <n v="6.6375377551020298E-2"/>
    <n v="9.63539795918369"/>
  </r>
  <r>
    <x v="5"/>
    <x v="3"/>
    <x v="1"/>
    <n v="397.33049999999997"/>
    <n v="1.1771211224489799"/>
    <n v="18.105877551020399"/>
  </r>
  <r>
    <x v="5"/>
    <x v="3"/>
    <x v="2"/>
    <n v="131.01830612244899"/>
    <n v="0.42146839795918201"/>
    <n v="6.6950102040816404"/>
  </r>
  <r>
    <x v="5"/>
    <x v="3"/>
    <x v="3"/>
    <n v="459.93591836734703"/>
    <n v="1.30806951020408"/>
    <n v="17.176948979591799"/>
  </r>
  <r>
    <x v="5"/>
    <x v="3"/>
    <x v="4"/>
    <n v="60.449785714286001"/>
    <n v="0.19881556122449001"/>
    <n v="2.8935714285713798"/>
  </r>
  <r>
    <x v="5"/>
    <x v="3"/>
    <x v="5"/>
    <n v="401.19182653061199"/>
    <n v="1.6057683775510101"/>
    <n v="33.913999999999803"/>
  </r>
  <r>
    <x v="5"/>
    <x v="3"/>
    <x v="6"/>
    <n v="163.255806122449"/>
    <n v="0.66265280612244803"/>
    <n v="17.0058673469387"/>
  </r>
  <r>
    <x v="5"/>
    <x v="3"/>
    <x v="7"/>
    <n v="225.64802040816301"/>
    <n v="0.82725438775510096"/>
    <n v="23.723255102040799"/>
  </r>
  <r>
    <x v="5"/>
    <x v="3"/>
    <x v="8"/>
    <n v="489.72307142857102"/>
    <n v="1.59988358163265"/>
    <n v="22.263642857142798"/>
  </r>
  <r>
    <x v="5"/>
    <x v="3"/>
    <x v="9"/>
    <n v="282.454806122447"/>
    <n v="0.92005477551020298"/>
    <n v="13.5187040816327"/>
  </r>
  <r>
    <x v="5"/>
    <x v="3"/>
    <x v="10"/>
    <n v="58.816183673469297"/>
    <n v="0.21092619387754999"/>
    <n v="3.8064489795918299"/>
  </r>
  <r>
    <x v="5"/>
    <x v="4"/>
    <x v="0"/>
    <n v="147.14661224489799"/>
    <n v="0.75572042857142796"/>
    <n v="9.63539795918369"/>
  </r>
  <r>
    <x v="5"/>
    <x v="4"/>
    <x v="1"/>
    <n v="2645.3154387755098"/>
    <n v="9.0437089183673507"/>
    <n v="18.105877551020399"/>
  </r>
  <r>
    <x v="5"/>
    <x v="4"/>
    <x v="2"/>
    <n v="285.28845918367301"/>
    <n v="1.3093807755102"/>
    <n v="6.6950102040816404"/>
  </r>
  <r>
    <x v="5"/>
    <x v="4"/>
    <x v="3"/>
    <n v="1398.6603469387701"/>
    <n v="6.6772181428571402"/>
    <n v="17.176948979591799"/>
  </r>
  <r>
    <x v="5"/>
    <x v="4"/>
    <x v="4"/>
    <n v="139.41170408163299"/>
    <n v="0.63261965306122503"/>
    <n v="2.8935714285713798"/>
  </r>
  <r>
    <x v="5"/>
    <x v="4"/>
    <x v="5"/>
    <n v="630.88979591836699"/>
    <n v="3.0927457448979498"/>
    <n v="33.913999999999803"/>
  </r>
  <r>
    <x v="5"/>
    <x v="4"/>
    <x v="6"/>
    <n v="174.43338775510199"/>
    <n v="0.86619417346938599"/>
    <n v="17.0058673469387"/>
  </r>
  <r>
    <x v="5"/>
    <x v="4"/>
    <x v="7"/>
    <n v="405.69327551020302"/>
    <n v="2.2604281224489702"/>
    <n v="23.723255102040799"/>
  </r>
  <r>
    <x v="5"/>
    <x v="4"/>
    <x v="8"/>
    <n v="1183.1269999999899"/>
    <n v="5.4584874489795903"/>
    <n v="22.263642857142798"/>
  </r>
  <r>
    <x v="5"/>
    <x v="4"/>
    <x v="9"/>
    <n v="621.42514285713503"/>
    <n v="2.8853013571428501"/>
    <n v="13.5187040816327"/>
  </r>
  <r>
    <x v="5"/>
    <x v="4"/>
    <x v="10"/>
    <n v="169.26097959183599"/>
    <n v="0.79077959183673396"/>
    <n v="3.8064489795918299"/>
  </r>
  <r>
    <x v="5"/>
    <x v="9"/>
    <x v="0"/>
    <n v="108.326826530612"/>
    <n v="0.585696285714284"/>
    <n v="9.63539795918369"/>
  </r>
  <r>
    <x v="5"/>
    <x v="9"/>
    <x v="1"/>
    <n v="134.38813265306101"/>
    <n v="0.50284957142857001"/>
    <n v="18.105877551020399"/>
  </r>
  <r>
    <x v="5"/>
    <x v="9"/>
    <x v="2"/>
    <n v="39.9778469387755"/>
    <n v="0.12813834693877499"/>
    <n v="6.6950102040816404"/>
  </r>
  <r>
    <x v="5"/>
    <x v="9"/>
    <x v="3"/>
    <n v="120.446897959183"/>
    <n v="0.38140459183673298"/>
    <n v="17.176948979591799"/>
  </r>
  <r>
    <x v="5"/>
    <x v="9"/>
    <x v="4"/>
    <n v="17.916367346938799"/>
    <n v="5.8368989795918501E-2"/>
    <n v="2.8935714285713798"/>
  </r>
  <r>
    <x v="5"/>
    <x v="9"/>
    <x v="5"/>
    <n v="736.82176530612196"/>
    <n v="2.07714037755101"/>
    <n v="33.913999999999803"/>
  </r>
  <r>
    <x v="5"/>
    <x v="9"/>
    <x v="6"/>
    <n v="330.51478571428498"/>
    <n v="1.0515750816326499"/>
    <n v="17.0058673469387"/>
  </r>
  <r>
    <x v="5"/>
    <x v="9"/>
    <x v="7"/>
    <n v="300.19080612244898"/>
    <n v="0.82036873469387495"/>
    <n v="23.723255102040799"/>
  </r>
  <r>
    <x v="5"/>
    <x v="9"/>
    <x v="8"/>
    <n v="153.338418367347"/>
    <n v="0.50721523469387497"/>
    <n v="22.263642857142798"/>
  </r>
  <r>
    <x v="5"/>
    <x v="9"/>
    <x v="9"/>
    <n v="101.303459183673"/>
    <n v="0.32527781632653002"/>
    <n v="13.5187040816327"/>
  </r>
  <r>
    <x v="5"/>
    <x v="9"/>
    <x v="10"/>
    <n v="29.005387755101999"/>
    <n v="8.8299112244897698E-2"/>
    <n v="3.8064489795918299"/>
  </r>
  <r>
    <x v="5"/>
    <x v="5"/>
    <x v="0"/>
    <n v="440.74723469387698"/>
    <n v="3.6075041836734698"/>
    <n v="9.63539795918369"/>
  </r>
  <r>
    <x v="5"/>
    <x v="5"/>
    <x v="1"/>
    <n v="914.64575510204099"/>
    <n v="6.092327"/>
    <n v="18.105877551020399"/>
  </r>
  <r>
    <x v="5"/>
    <x v="5"/>
    <x v="2"/>
    <n v="154.93619387755101"/>
    <n v="0.84281366326530505"/>
    <n v="6.6950102040816404"/>
  </r>
  <r>
    <x v="5"/>
    <x v="5"/>
    <x v="3"/>
    <n v="325.76338775510101"/>
    <n v="1.8822487244897901"/>
    <n v="17.176948979591799"/>
  </r>
  <r>
    <x v="5"/>
    <x v="5"/>
    <x v="4"/>
    <n v="72.447224489796497"/>
    <n v="0.39304288775510199"/>
    <n v="2.8935714285713798"/>
  </r>
  <r>
    <x v="5"/>
    <x v="5"/>
    <x v="5"/>
    <n v="713.27471428571505"/>
    <n v="3.6857243367346899"/>
    <n v="33.913999999999803"/>
  </r>
  <r>
    <x v="5"/>
    <x v="5"/>
    <x v="6"/>
    <n v="204.02514285714199"/>
    <n v="1.2720407959183599"/>
    <n v="17.0058673469387"/>
  </r>
  <r>
    <x v="5"/>
    <x v="5"/>
    <x v="7"/>
    <n v="462.78605102040802"/>
    <n v="2.7237475714285702"/>
    <n v="23.723255102040799"/>
  </r>
  <r>
    <x v="5"/>
    <x v="5"/>
    <x v="8"/>
    <n v="613.00219387755101"/>
    <n v="3.4082146020408102"/>
    <n v="22.263642857142798"/>
  </r>
  <r>
    <x v="5"/>
    <x v="5"/>
    <x v="9"/>
    <n v="319.42135714285598"/>
    <n v="1.77294668367347"/>
    <n v="13.5187040816327"/>
  </r>
  <r>
    <x v="5"/>
    <x v="5"/>
    <x v="10"/>
    <n v="85.973581632652994"/>
    <n v="0.48294953061224399"/>
    <n v="3.8064489795918299"/>
  </r>
  <r>
    <x v="5"/>
    <x v="6"/>
    <x v="0"/>
    <n v="267.34429591836698"/>
    <n v="1.29126995918367"/>
    <n v="9.63539795918369"/>
  </r>
  <r>
    <x v="5"/>
    <x v="6"/>
    <x v="1"/>
    <n v="760.11793877550997"/>
    <n v="2.2058504081632599"/>
    <n v="18.105877551020399"/>
  </r>
  <r>
    <x v="5"/>
    <x v="6"/>
    <x v="2"/>
    <n v="117.631285714285"/>
    <n v="0.47329847959183602"/>
    <n v="6.6950102040816404"/>
  </r>
  <r>
    <x v="5"/>
    <x v="6"/>
    <x v="3"/>
    <n v="396.78642857142802"/>
    <n v="1.3918123265306099"/>
    <n v="17.176948979591799"/>
  </r>
  <r>
    <x v="5"/>
    <x v="6"/>
    <x v="4"/>
    <n v="48.640122448980001"/>
    <n v="0.19115085714285701"/>
    <n v="2.8935714285713798"/>
  </r>
  <r>
    <x v="5"/>
    <x v="6"/>
    <x v="5"/>
    <n v="688.63101020408101"/>
    <n v="2.52557552040816"/>
    <n v="33.913999999999803"/>
  </r>
  <r>
    <x v="5"/>
    <x v="6"/>
    <x v="6"/>
    <n v="312.63522448979597"/>
    <n v="1.08763420408163"/>
    <n v="17.0058673469387"/>
  </r>
  <r>
    <x v="5"/>
    <x v="6"/>
    <x v="7"/>
    <n v="457.96012244897901"/>
    <n v="1.7705102346938699"/>
    <n v="23.723255102040799"/>
  </r>
  <r>
    <x v="5"/>
    <x v="6"/>
    <x v="8"/>
    <n v="433.88625510204002"/>
    <n v="1.7624508673469299"/>
    <n v="22.263642857142798"/>
  </r>
  <r>
    <x v="5"/>
    <x v="6"/>
    <x v="9"/>
    <n v="249.300969387756"/>
    <n v="0.98871381632652999"/>
    <n v="13.5187040816327"/>
  </r>
  <r>
    <x v="5"/>
    <x v="6"/>
    <x v="10"/>
    <n v="74.174693877550894"/>
    <n v="0.28268965306122401"/>
    <n v="3.8064489795918299"/>
  </r>
  <r>
    <x v="5"/>
    <x v="7"/>
    <x v="0"/>
    <n v="1.0237857142857101"/>
    <n v="2.8602448979591702E-3"/>
    <n v="9.63539795918369"/>
  </r>
  <r>
    <x v="5"/>
    <x v="7"/>
    <x v="1"/>
    <n v="27.711153061224401"/>
    <n v="5.7632693877551003E-2"/>
    <n v="18.105877551020399"/>
  </r>
  <r>
    <x v="5"/>
    <x v="7"/>
    <x v="2"/>
    <n v="17.449785714285699"/>
    <n v="5.3746571428571303E-2"/>
    <n v="6.6950102040816404"/>
  </r>
  <r>
    <x v="5"/>
    <x v="7"/>
    <x v="3"/>
    <n v="65.016765306122394"/>
    <n v="0.177170846938775"/>
    <n v="17.176948979591799"/>
  </r>
  <r>
    <x v="5"/>
    <x v="7"/>
    <x v="4"/>
    <n v="9.1060918367346897"/>
    <n v="2.90458673469387E-2"/>
    <n v="2.8935714285713798"/>
  </r>
  <r>
    <x v="5"/>
    <x v="7"/>
    <x v="5"/>
    <n v="247.25003061224399"/>
    <n v="0.66428483673469296"/>
    <n v="33.913999999999803"/>
  </r>
  <r>
    <x v="5"/>
    <x v="7"/>
    <x v="6"/>
    <n v="67.809163265306097"/>
    <n v="0.18168977551020299"/>
    <n v="17.0058673469387"/>
  </r>
  <r>
    <x v="5"/>
    <x v="7"/>
    <x v="7"/>
    <n v="158.74555102040799"/>
    <n v="0.58813215306122402"/>
    <n v="23.723255102040799"/>
  </r>
  <r>
    <x v="5"/>
    <x v="7"/>
    <x v="8"/>
    <n v="76.036081632652994"/>
    <n v="0.23839164285714201"/>
    <n v="22.263642857142798"/>
  </r>
  <r>
    <x v="5"/>
    <x v="7"/>
    <x v="9"/>
    <n v="50.484448979591903"/>
    <n v="0.16709037755101999"/>
    <n v="13.5187040816327"/>
  </r>
  <r>
    <x v="5"/>
    <x v="7"/>
    <x v="10"/>
    <n v="13.130091836734699"/>
    <n v="3.7337459183673399E-2"/>
    <n v="3.806448979591829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7">
  <r>
    <x v="0"/>
    <x v="0"/>
    <d v="2016-06-16T00:00:00"/>
    <x v="0"/>
    <x v="0"/>
    <n v="16"/>
    <x v="0"/>
  </r>
  <r>
    <x v="1"/>
    <x v="1"/>
    <d v="2016-06-16T00:00:00"/>
    <x v="0"/>
    <x v="0"/>
    <n v="16"/>
    <x v="0"/>
  </r>
  <r>
    <x v="1"/>
    <x v="1"/>
    <d v="2016-06-27T00:00:00"/>
    <x v="0"/>
    <x v="0"/>
    <n v="27"/>
    <x v="1"/>
  </r>
  <r>
    <x v="1"/>
    <x v="1"/>
    <d v="2016-07-14T00:00:00"/>
    <x v="0"/>
    <x v="1"/>
    <n v="14"/>
    <x v="2"/>
  </r>
  <r>
    <x v="1"/>
    <x v="1"/>
    <d v="2016-07-16T00:00:00"/>
    <x v="0"/>
    <x v="1"/>
    <n v="16"/>
    <x v="2"/>
  </r>
  <r>
    <x v="1"/>
    <x v="1"/>
    <d v="2016-07-22T00:00:00"/>
    <x v="0"/>
    <x v="1"/>
    <n v="22"/>
    <x v="1"/>
  </r>
  <r>
    <x v="1"/>
    <x v="1"/>
    <d v="2016-07-27T00:00:00"/>
    <x v="0"/>
    <x v="1"/>
    <n v="27"/>
    <x v="3"/>
  </r>
  <r>
    <x v="2"/>
    <x v="2"/>
    <d v="2016-06-16T00:00:00"/>
    <x v="0"/>
    <x v="0"/>
    <n v="16"/>
    <x v="4"/>
  </r>
  <r>
    <x v="3"/>
    <x v="3"/>
    <d v="2016-06-16T00:00:00"/>
    <x v="0"/>
    <x v="0"/>
    <n v="16"/>
    <x v="5"/>
  </r>
  <r>
    <x v="3"/>
    <x v="3"/>
    <d v="2016-06-17T00:00:00"/>
    <x v="0"/>
    <x v="0"/>
    <n v="17"/>
    <x v="6"/>
  </r>
  <r>
    <x v="3"/>
    <x v="3"/>
    <d v="2016-06-27T00:00:00"/>
    <x v="0"/>
    <x v="0"/>
    <n v="27"/>
    <x v="3"/>
  </r>
  <r>
    <x v="3"/>
    <x v="3"/>
    <d v="2016-07-07T00:00:00"/>
    <x v="0"/>
    <x v="1"/>
    <n v="7"/>
    <x v="1"/>
  </r>
  <r>
    <x v="3"/>
    <x v="3"/>
    <d v="2016-07-14T00:00:00"/>
    <x v="0"/>
    <x v="1"/>
    <n v="14"/>
    <x v="7"/>
  </r>
  <r>
    <x v="3"/>
    <x v="3"/>
    <d v="2016-07-16T00:00:00"/>
    <x v="0"/>
    <x v="1"/>
    <n v="16"/>
    <x v="8"/>
  </r>
  <r>
    <x v="3"/>
    <x v="3"/>
    <d v="2016-07-17T00:00:00"/>
    <x v="0"/>
    <x v="1"/>
    <n v="17"/>
    <x v="1"/>
  </r>
  <r>
    <x v="3"/>
    <x v="3"/>
    <d v="2016-07-19T00:00:00"/>
    <x v="0"/>
    <x v="1"/>
    <n v="19"/>
    <x v="5"/>
  </r>
  <r>
    <x v="3"/>
    <x v="3"/>
    <d v="2016-07-22T00:00:00"/>
    <x v="0"/>
    <x v="1"/>
    <n v="22"/>
    <x v="0"/>
  </r>
  <r>
    <x v="3"/>
    <x v="3"/>
    <d v="2016-07-25T00:00:00"/>
    <x v="0"/>
    <x v="1"/>
    <n v="25"/>
    <x v="1"/>
  </r>
  <r>
    <x v="3"/>
    <x v="3"/>
    <d v="2016-07-27T00:00:00"/>
    <x v="0"/>
    <x v="1"/>
    <n v="27"/>
    <x v="9"/>
  </r>
  <r>
    <x v="3"/>
    <x v="3"/>
    <d v="2016-07-28T00:00:00"/>
    <x v="0"/>
    <x v="1"/>
    <n v="28"/>
    <x v="5"/>
  </r>
  <r>
    <x v="3"/>
    <x v="3"/>
    <d v="2016-07-29T00:00:00"/>
    <x v="0"/>
    <x v="1"/>
    <n v="29"/>
    <x v="5"/>
  </r>
  <r>
    <x v="3"/>
    <x v="3"/>
    <d v="2016-07-30T00:00:00"/>
    <x v="0"/>
    <x v="1"/>
    <n v="30"/>
    <x v="3"/>
  </r>
  <r>
    <x v="3"/>
    <x v="3"/>
    <d v="2016-08-01T00:00:00"/>
    <x v="0"/>
    <x v="2"/>
    <n v="1"/>
    <x v="4"/>
  </r>
  <r>
    <x v="3"/>
    <x v="3"/>
    <d v="2016-08-03T00:00:00"/>
    <x v="0"/>
    <x v="2"/>
    <n v="3"/>
    <x v="10"/>
  </r>
  <r>
    <x v="3"/>
    <x v="3"/>
    <d v="2016-08-12T00:00:00"/>
    <x v="0"/>
    <x v="2"/>
    <n v="12"/>
    <x v="2"/>
  </r>
  <r>
    <x v="4"/>
    <x v="4"/>
    <d v="2016-06-16T00:00:00"/>
    <x v="0"/>
    <x v="0"/>
    <n v="16"/>
    <x v="11"/>
  </r>
  <r>
    <x v="4"/>
    <x v="4"/>
    <d v="2016-06-18T00:00:00"/>
    <x v="0"/>
    <x v="0"/>
    <n v="18"/>
    <x v="12"/>
  </r>
  <r>
    <x v="4"/>
    <x v="4"/>
    <d v="2016-06-26T00:00:00"/>
    <x v="0"/>
    <x v="0"/>
    <n v="26"/>
    <x v="1"/>
  </r>
  <r>
    <x v="4"/>
    <x v="4"/>
    <d v="2016-06-27T00:00:00"/>
    <x v="0"/>
    <x v="0"/>
    <n v="27"/>
    <x v="8"/>
  </r>
  <r>
    <x v="4"/>
    <x v="4"/>
    <d v="2016-06-28T00:00:00"/>
    <x v="0"/>
    <x v="0"/>
    <n v="28"/>
    <x v="3"/>
  </r>
  <r>
    <x v="4"/>
    <x v="4"/>
    <d v="2016-07-07T00:00:00"/>
    <x v="0"/>
    <x v="1"/>
    <n v="7"/>
    <x v="0"/>
  </r>
  <r>
    <x v="4"/>
    <x v="4"/>
    <d v="2016-07-12T00:00:00"/>
    <x v="0"/>
    <x v="1"/>
    <n v="12"/>
    <x v="2"/>
  </r>
  <r>
    <x v="4"/>
    <x v="4"/>
    <d v="2016-07-16T00:00:00"/>
    <x v="0"/>
    <x v="1"/>
    <n v="16"/>
    <x v="1"/>
  </r>
  <r>
    <x v="4"/>
    <x v="4"/>
    <d v="2016-07-25T00:00:00"/>
    <x v="0"/>
    <x v="1"/>
    <n v="25"/>
    <x v="13"/>
  </r>
  <r>
    <x v="4"/>
    <x v="4"/>
    <d v="2016-07-27T00:00:00"/>
    <x v="0"/>
    <x v="1"/>
    <n v="27"/>
    <x v="7"/>
  </r>
  <r>
    <x v="4"/>
    <x v="4"/>
    <d v="2016-07-30T00:00:00"/>
    <x v="0"/>
    <x v="1"/>
    <n v="30"/>
    <x v="4"/>
  </r>
  <r>
    <x v="4"/>
    <x v="4"/>
    <d v="2016-08-02T00:00:00"/>
    <x v="0"/>
    <x v="2"/>
    <n v="2"/>
    <x v="6"/>
  </r>
  <r>
    <x v="4"/>
    <x v="4"/>
    <d v="2016-08-03T00:00:00"/>
    <x v="0"/>
    <x v="2"/>
    <n v="3"/>
    <x v="6"/>
  </r>
  <r>
    <x v="4"/>
    <x v="4"/>
    <d v="2016-08-12T00:00:00"/>
    <x v="0"/>
    <x v="2"/>
    <n v="12"/>
    <x v="4"/>
  </r>
  <r>
    <x v="4"/>
    <x v="4"/>
    <d v="2016-08-16T00:00:00"/>
    <x v="0"/>
    <x v="2"/>
    <n v="16"/>
    <x v="5"/>
  </r>
  <r>
    <x v="5"/>
    <x v="5"/>
    <d v="2016-06-15T00:00:00"/>
    <x v="0"/>
    <x v="0"/>
    <n v="15"/>
    <x v="4"/>
  </r>
  <r>
    <x v="5"/>
    <x v="5"/>
    <d v="2016-06-16T00:00:00"/>
    <x v="0"/>
    <x v="0"/>
    <n v="16"/>
    <x v="9"/>
  </r>
  <r>
    <x v="5"/>
    <x v="5"/>
    <d v="2016-06-17T00:00:00"/>
    <x v="0"/>
    <x v="0"/>
    <n v="17"/>
    <x v="0"/>
  </r>
  <r>
    <x v="5"/>
    <x v="5"/>
    <d v="2016-06-19T00:00:00"/>
    <x v="0"/>
    <x v="0"/>
    <n v="19"/>
    <x v="3"/>
  </r>
  <r>
    <x v="5"/>
    <x v="5"/>
    <d v="2016-06-26T00:00:00"/>
    <x v="0"/>
    <x v="0"/>
    <n v="26"/>
    <x v="5"/>
  </r>
  <r>
    <x v="5"/>
    <x v="5"/>
    <d v="2016-06-27T00:00:00"/>
    <x v="0"/>
    <x v="0"/>
    <n v="27"/>
    <x v="14"/>
  </r>
  <r>
    <x v="5"/>
    <x v="5"/>
    <d v="2016-06-28T00:00:00"/>
    <x v="0"/>
    <x v="0"/>
    <n v="28"/>
    <x v="6"/>
  </r>
  <r>
    <x v="5"/>
    <x v="5"/>
    <d v="2016-07-07T00:00:00"/>
    <x v="0"/>
    <x v="1"/>
    <n v="7"/>
    <x v="10"/>
  </r>
  <r>
    <x v="5"/>
    <x v="5"/>
    <d v="2016-07-12T00:00:00"/>
    <x v="0"/>
    <x v="1"/>
    <n v="12"/>
    <x v="2"/>
  </r>
  <r>
    <x v="5"/>
    <x v="5"/>
    <d v="2016-07-14T00:00:00"/>
    <x v="0"/>
    <x v="1"/>
    <n v="14"/>
    <x v="12"/>
  </r>
  <r>
    <x v="5"/>
    <x v="5"/>
    <d v="2016-07-16T00:00:00"/>
    <x v="0"/>
    <x v="1"/>
    <n v="16"/>
    <x v="12"/>
  </r>
  <r>
    <x v="5"/>
    <x v="5"/>
    <d v="2016-07-25T00:00:00"/>
    <x v="0"/>
    <x v="1"/>
    <n v="25"/>
    <x v="14"/>
  </r>
  <r>
    <x v="5"/>
    <x v="5"/>
    <d v="2016-07-27T00:00:00"/>
    <x v="0"/>
    <x v="1"/>
    <n v="27"/>
    <x v="15"/>
  </r>
  <r>
    <x v="5"/>
    <x v="5"/>
    <d v="2016-07-29T00:00:00"/>
    <x v="0"/>
    <x v="1"/>
    <n v="29"/>
    <x v="16"/>
  </r>
  <r>
    <x v="5"/>
    <x v="5"/>
    <d v="2016-07-30T00:00:00"/>
    <x v="0"/>
    <x v="1"/>
    <n v="30"/>
    <x v="2"/>
  </r>
  <r>
    <x v="5"/>
    <x v="5"/>
    <d v="2016-08-02T00:00:00"/>
    <x v="0"/>
    <x v="2"/>
    <n v="2"/>
    <x v="0"/>
  </r>
  <r>
    <x v="5"/>
    <x v="5"/>
    <d v="2016-08-03T00:00:00"/>
    <x v="0"/>
    <x v="2"/>
    <n v="3"/>
    <x v="3"/>
  </r>
  <r>
    <x v="5"/>
    <x v="5"/>
    <d v="2016-08-07T00:00:00"/>
    <x v="0"/>
    <x v="2"/>
    <n v="7"/>
    <x v="2"/>
  </r>
  <r>
    <x v="5"/>
    <x v="5"/>
    <d v="2016-08-12T00:00:00"/>
    <x v="0"/>
    <x v="2"/>
    <n v="12"/>
    <x v="0"/>
  </r>
  <r>
    <x v="6"/>
    <x v="6"/>
    <d v="2016-06-15T00:00:00"/>
    <x v="0"/>
    <x v="0"/>
    <n v="15"/>
    <x v="0"/>
  </r>
  <r>
    <x v="6"/>
    <x v="6"/>
    <d v="2016-06-16T00:00:00"/>
    <x v="0"/>
    <x v="0"/>
    <n v="16"/>
    <x v="9"/>
  </r>
  <r>
    <x v="6"/>
    <x v="6"/>
    <d v="2016-06-18T00:00:00"/>
    <x v="0"/>
    <x v="0"/>
    <n v="18"/>
    <x v="12"/>
  </r>
  <r>
    <x v="6"/>
    <x v="6"/>
    <d v="2016-06-21T00:00:00"/>
    <x v="0"/>
    <x v="0"/>
    <n v="21"/>
    <x v="6"/>
  </r>
  <r>
    <x v="6"/>
    <x v="6"/>
    <d v="2016-06-26T00:00:00"/>
    <x v="0"/>
    <x v="0"/>
    <n v="26"/>
    <x v="4"/>
  </r>
  <r>
    <x v="6"/>
    <x v="6"/>
    <d v="2016-06-28T00:00:00"/>
    <x v="0"/>
    <x v="0"/>
    <n v="28"/>
    <x v="0"/>
  </r>
  <r>
    <x v="6"/>
    <x v="6"/>
    <d v="2016-07-13T00:00:00"/>
    <x v="0"/>
    <x v="1"/>
    <n v="13"/>
    <x v="1"/>
  </r>
  <r>
    <x v="6"/>
    <x v="6"/>
    <d v="2016-07-25T00:00:00"/>
    <x v="0"/>
    <x v="1"/>
    <n v="25"/>
    <x v="3"/>
  </r>
  <r>
    <x v="6"/>
    <x v="6"/>
    <d v="2016-08-03T00:00:00"/>
    <x v="0"/>
    <x v="2"/>
    <n v="3"/>
    <x v="3"/>
  </r>
  <r>
    <x v="6"/>
    <x v="6"/>
    <d v="2016-08-16T00:00:00"/>
    <x v="0"/>
    <x v="2"/>
    <n v="16"/>
    <x v="4"/>
  </r>
  <r>
    <x v="7"/>
    <x v="7"/>
    <d v="2016-06-16T00:00:00"/>
    <x v="0"/>
    <x v="0"/>
    <n v="16"/>
    <x v="12"/>
  </r>
  <r>
    <x v="0"/>
    <x v="0"/>
    <d v="2018-07-06T00:00:00"/>
    <x v="1"/>
    <x v="1"/>
    <n v="6"/>
    <x v="2"/>
  </r>
  <r>
    <x v="0"/>
    <x v="0"/>
    <d v="2018-07-18T00:00:00"/>
    <x v="1"/>
    <x v="1"/>
    <n v="18"/>
    <x v="4"/>
  </r>
  <r>
    <x v="1"/>
    <x v="1"/>
    <d v="2018-06-06T00:00:00"/>
    <x v="1"/>
    <x v="0"/>
    <n v="6"/>
    <x v="16"/>
  </r>
  <r>
    <x v="1"/>
    <x v="1"/>
    <d v="2018-06-26T00:00:00"/>
    <x v="1"/>
    <x v="0"/>
    <n v="26"/>
    <x v="4"/>
  </r>
  <r>
    <x v="1"/>
    <x v="1"/>
    <d v="2018-07-04T00:00:00"/>
    <x v="1"/>
    <x v="1"/>
    <n v="4"/>
    <x v="0"/>
  </r>
  <r>
    <x v="1"/>
    <x v="1"/>
    <d v="2018-07-06T00:00:00"/>
    <x v="1"/>
    <x v="1"/>
    <n v="6"/>
    <x v="15"/>
  </r>
  <r>
    <x v="1"/>
    <x v="1"/>
    <d v="2018-07-10T00:00:00"/>
    <x v="1"/>
    <x v="1"/>
    <n v="10"/>
    <x v="2"/>
  </r>
  <r>
    <x v="1"/>
    <x v="1"/>
    <d v="2018-07-12T00:00:00"/>
    <x v="1"/>
    <x v="1"/>
    <n v="12"/>
    <x v="4"/>
  </r>
  <r>
    <x v="1"/>
    <x v="1"/>
    <d v="2018-07-13T00:00:00"/>
    <x v="1"/>
    <x v="1"/>
    <n v="13"/>
    <x v="1"/>
  </r>
  <r>
    <x v="1"/>
    <x v="1"/>
    <d v="2018-07-14T00:00:00"/>
    <x v="1"/>
    <x v="1"/>
    <n v="14"/>
    <x v="3"/>
  </r>
  <r>
    <x v="1"/>
    <x v="1"/>
    <d v="2018-07-16T00:00:00"/>
    <x v="1"/>
    <x v="1"/>
    <n v="16"/>
    <x v="16"/>
  </r>
  <r>
    <x v="1"/>
    <x v="1"/>
    <d v="2018-07-17T00:00:00"/>
    <x v="1"/>
    <x v="1"/>
    <n v="17"/>
    <x v="16"/>
  </r>
  <r>
    <x v="1"/>
    <x v="1"/>
    <d v="2018-07-18T00:00:00"/>
    <x v="1"/>
    <x v="1"/>
    <n v="18"/>
    <x v="3"/>
  </r>
  <r>
    <x v="1"/>
    <x v="1"/>
    <d v="2018-07-19T00:00:00"/>
    <x v="1"/>
    <x v="1"/>
    <n v="19"/>
    <x v="1"/>
  </r>
  <r>
    <x v="1"/>
    <x v="1"/>
    <d v="2018-07-31T00:00:00"/>
    <x v="1"/>
    <x v="1"/>
    <n v="31"/>
    <x v="2"/>
  </r>
  <r>
    <x v="1"/>
    <x v="1"/>
    <d v="2018-08-02T00:00:00"/>
    <x v="1"/>
    <x v="2"/>
    <n v="2"/>
    <x v="8"/>
  </r>
  <r>
    <x v="1"/>
    <x v="1"/>
    <d v="2018-08-13T00:00:00"/>
    <x v="1"/>
    <x v="2"/>
    <n v="13"/>
    <x v="6"/>
  </r>
  <r>
    <x v="2"/>
    <x v="2"/>
    <d v="2018-07-12T00:00:00"/>
    <x v="1"/>
    <x v="1"/>
    <n v="12"/>
    <x v="1"/>
  </r>
  <r>
    <x v="2"/>
    <x v="2"/>
    <d v="2018-07-14T00:00:00"/>
    <x v="1"/>
    <x v="1"/>
    <n v="14"/>
    <x v="4"/>
  </r>
  <r>
    <x v="2"/>
    <x v="2"/>
    <d v="2018-07-18T00:00:00"/>
    <x v="1"/>
    <x v="1"/>
    <n v="18"/>
    <x v="3"/>
  </r>
  <r>
    <x v="2"/>
    <x v="2"/>
    <d v="2018-07-31T00:00:00"/>
    <x v="1"/>
    <x v="1"/>
    <n v="31"/>
    <x v="0"/>
  </r>
  <r>
    <x v="2"/>
    <x v="2"/>
    <d v="2018-08-01T00:00:00"/>
    <x v="1"/>
    <x v="2"/>
    <n v="1"/>
    <x v="3"/>
  </r>
  <r>
    <x v="2"/>
    <x v="2"/>
    <d v="2018-08-02T00:00:00"/>
    <x v="1"/>
    <x v="2"/>
    <n v="2"/>
    <x v="8"/>
  </r>
  <r>
    <x v="8"/>
    <x v="8"/>
    <d v="2018-06-06T00:00:00"/>
    <x v="1"/>
    <x v="0"/>
    <n v="6"/>
    <x v="0"/>
  </r>
  <r>
    <x v="8"/>
    <x v="8"/>
    <d v="2018-06-12T00:00:00"/>
    <x v="1"/>
    <x v="0"/>
    <n v="12"/>
    <x v="4"/>
  </r>
  <r>
    <x v="8"/>
    <x v="8"/>
    <d v="2018-06-13T00:00:00"/>
    <x v="1"/>
    <x v="0"/>
    <n v="13"/>
    <x v="12"/>
  </r>
  <r>
    <x v="8"/>
    <x v="8"/>
    <d v="2018-07-06T00:00:00"/>
    <x v="1"/>
    <x v="1"/>
    <n v="6"/>
    <x v="0"/>
  </r>
  <r>
    <x v="8"/>
    <x v="8"/>
    <d v="2018-07-07T00:00:00"/>
    <x v="1"/>
    <x v="1"/>
    <n v="7"/>
    <x v="6"/>
  </r>
  <r>
    <x v="8"/>
    <x v="8"/>
    <d v="2018-07-09T00:00:00"/>
    <x v="1"/>
    <x v="1"/>
    <n v="9"/>
    <x v="16"/>
  </r>
  <r>
    <x v="8"/>
    <x v="8"/>
    <d v="2018-07-10T00:00:00"/>
    <x v="1"/>
    <x v="1"/>
    <n v="10"/>
    <x v="13"/>
  </r>
  <r>
    <x v="8"/>
    <x v="8"/>
    <d v="2018-07-11T00:00:00"/>
    <x v="1"/>
    <x v="1"/>
    <n v="11"/>
    <x v="5"/>
  </r>
  <r>
    <x v="8"/>
    <x v="8"/>
    <d v="2018-07-13T00:00:00"/>
    <x v="1"/>
    <x v="1"/>
    <n v="13"/>
    <x v="0"/>
  </r>
  <r>
    <x v="8"/>
    <x v="8"/>
    <d v="2018-07-14T00:00:00"/>
    <x v="1"/>
    <x v="1"/>
    <n v="14"/>
    <x v="5"/>
  </r>
  <r>
    <x v="8"/>
    <x v="8"/>
    <d v="2018-07-16T00:00:00"/>
    <x v="1"/>
    <x v="1"/>
    <n v="16"/>
    <x v="4"/>
  </r>
  <r>
    <x v="8"/>
    <x v="8"/>
    <d v="2018-07-17T00:00:00"/>
    <x v="1"/>
    <x v="1"/>
    <n v="17"/>
    <x v="0"/>
  </r>
  <r>
    <x v="8"/>
    <x v="8"/>
    <d v="2018-07-18T00:00:00"/>
    <x v="1"/>
    <x v="1"/>
    <n v="18"/>
    <x v="5"/>
  </r>
  <r>
    <x v="8"/>
    <x v="8"/>
    <d v="2018-07-19T00:00:00"/>
    <x v="1"/>
    <x v="1"/>
    <n v="19"/>
    <x v="4"/>
  </r>
  <r>
    <x v="8"/>
    <x v="8"/>
    <d v="2018-07-21T00:00:00"/>
    <x v="1"/>
    <x v="1"/>
    <n v="21"/>
    <x v="0"/>
  </r>
  <r>
    <x v="8"/>
    <x v="8"/>
    <d v="2018-07-31T00:00:00"/>
    <x v="1"/>
    <x v="1"/>
    <n v="31"/>
    <x v="5"/>
  </r>
  <r>
    <x v="8"/>
    <x v="8"/>
    <d v="2018-08-01T00:00:00"/>
    <x v="1"/>
    <x v="2"/>
    <n v="1"/>
    <x v="5"/>
  </r>
  <r>
    <x v="8"/>
    <x v="8"/>
    <d v="2018-08-02T00:00:00"/>
    <x v="1"/>
    <x v="2"/>
    <n v="2"/>
    <x v="12"/>
  </r>
  <r>
    <x v="8"/>
    <x v="8"/>
    <d v="2018-08-07T00:00:00"/>
    <x v="1"/>
    <x v="2"/>
    <n v="7"/>
    <x v="1"/>
  </r>
  <r>
    <x v="8"/>
    <x v="8"/>
    <d v="2018-08-08T00:00:00"/>
    <x v="1"/>
    <x v="2"/>
    <n v="8"/>
    <x v="1"/>
  </r>
  <r>
    <x v="8"/>
    <x v="8"/>
    <d v="2018-08-09T00:00:00"/>
    <x v="1"/>
    <x v="2"/>
    <n v="9"/>
    <x v="6"/>
  </r>
  <r>
    <x v="8"/>
    <x v="8"/>
    <d v="2018-08-10T00:00:00"/>
    <x v="1"/>
    <x v="2"/>
    <n v="10"/>
    <x v="5"/>
  </r>
  <r>
    <x v="8"/>
    <x v="8"/>
    <d v="2018-08-11T00:00:00"/>
    <x v="1"/>
    <x v="2"/>
    <n v="11"/>
    <x v="0"/>
  </r>
  <r>
    <x v="8"/>
    <x v="8"/>
    <d v="2018-08-13T00:00:00"/>
    <x v="1"/>
    <x v="2"/>
    <n v="13"/>
    <x v="5"/>
  </r>
  <r>
    <x v="8"/>
    <x v="8"/>
    <d v="2018-08-16T00:00:00"/>
    <x v="1"/>
    <x v="2"/>
    <n v="16"/>
    <x v="3"/>
  </r>
  <r>
    <x v="8"/>
    <x v="8"/>
    <d v="2018-08-17T00:00:00"/>
    <x v="1"/>
    <x v="2"/>
    <n v="17"/>
    <x v="6"/>
  </r>
  <r>
    <x v="8"/>
    <x v="8"/>
    <d v="2018-08-20T00:00:00"/>
    <x v="1"/>
    <x v="2"/>
    <n v="20"/>
    <x v="1"/>
  </r>
  <r>
    <x v="8"/>
    <x v="8"/>
    <d v="2018-08-24T00:00:00"/>
    <x v="1"/>
    <x v="2"/>
    <n v="24"/>
    <x v="0"/>
  </r>
  <r>
    <x v="3"/>
    <x v="3"/>
    <d v="2018-06-06T00:00:00"/>
    <x v="1"/>
    <x v="0"/>
    <n v="6"/>
    <x v="17"/>
  </r>
  <r>
    <x v="3"/>
    <x v="3"/>
    <d v="2018-06-12T00:00:00"/>
    <x v="1"/>
    <x v="0"/>
    <n v="12"/>
    <x v="4"/>
  </r>
  <r>
    <x v="3"/>
    <x v="3"/>
    <d v="2018-06-20T00:00:00"/>
    <x v="1"/>
    <x v="0"/>
    <n v="20"/>
    <x v="4"/>
  </r>
  <r>
    <x v="3"/>
    <x v="3"/>
    <d v="2018-06-21T00:00:00"/>
    <x v="1"/>
    <x v="0"/>
    <n v="21"/>
    <x v="1"/>
  </r>
  <r>
    <x v="3"/>
    <x v="3"/>
    <d v="2018-06-25T00:00:00"/>
    <x v="1"/>
    <x v="0"/>
    <n v="25"/>
    <x v="4"/>
  </r>
  <r>
    <x v="3"/>
    <x v="3"/>
    <d v="2018-06-26T00:00:00"/>
    <x v="1"/>
    <x v="0"/>
    <n v="26"/>
    <x v="1"/>
  </r>
  <r>
    <x v="3"/>
    <x v="3"/>
    <d v="2018-07-04T00:00:00"/>
    <x v="1"/>
    <x v="1"/>
    <n v="4"/>
    <x v="6"/>
  </r>
  <r>
    <x v="3"/>
    <x v="3"/>
    <d v="2018-07-06T00:00:00"/>
    <x v="1"/>
    <x v="1"/>
    <n v="6"/>
    <x v="15"/>
  </r>
  <r>
    <x v="3"/>
    <x v="3"/>
    <d v="2018-07-09T00:00:00"/>
    <x v="1"/>
    <x v="1"/>
    <n v="9"/>
    <x v="0"/>
  </r>
  <r>
    <x v="3"/>
    <x v="3"/>
    <d v="2018-07-10T00:00:00"/>
    <x v="1"/>
    <x v="1"/>
    <n v="10"/>
    <x v="16"/>
  </r>
  <r>
    <x v="3"/>
    <x v="3"/>
    <d v="2018-07-11T00:00:00"/>
    <x v="1"/>
    <x v="1"/>
    <n v="11"/>
    <x v="2"/>
  </r>
  <r>
    <x v="3"/>
    <x v="3"/>
    <d v="2018-07-12T00:00:00"/>
    <x v="1"/>
    <x v="1"/>
    <n v="12"/>
    <x v="1"/>
  </r>
  <r>
    <x v="3"/>
    <x v="3"/>
    <d v="2018-07-13T00:00:00"/>
    <x v="1"/>
    <x v="1"/>
    <n v="13"/>
    <x v="3"/>
  </r>
  <r>
    <x v="3"/>
    <x v="3"/>
    <d v="2018-07-14T00:00:00"/>
    <x v="1"/>
    <x v="1"/>
    <n v="14"/>
    <x v="14"/>
  </r>
  <r>
    <x v="3"/>
    <x v="3"/>
    <d v="2018-07-16T00:00:00"/>
    <x v="1"/>
    <x v="1"/>
    <n v="16"/>
    <x v="9"/>
  </r>
  <r>
    <x v="3"/>
    <x v="3"/>
    <d v="2018-07-17T00:00:00"/>
    <x v="1"/>
    <x v="1"/>
    <n v="17"/>
    <x v="8"/>
  </r>
  <r>
    <x v="3"/>
    <x v="3"/>
    <d v="2018-07-18T00:00:00"/>
    <x v="1"/>
    <x v="1"/>
    <n v="18"/>
    <x v="1"/>
  </r>
  <r>
    <x v="3"/>
    <x v="3"/>
    <d v="2018-07-19T00:00:00"/>
    <x v="1"/>
    <x v="1"/>
    <n v="19"/>
    <x v="1"/>
  </r>
  <r>
    <x v="3"/>
    <x v="3"/>
    <d v="2018-07-21T00:00:00"/>
    <x v="1"/>
    <x v="1"/>
    <n v="21"/>
    <x v="2"/>
  </r>
  <r>
    <x v="3"/>
    <x v="3"/>
    <d v="2018-07-30T00:00:00"/>
    <x v="1"/>
    <x v="1"/>
    <n v="30"/>
    <x v="4"/>
  </r>
  <r>
    <x v="3"/>
    <x v="3"/>
    <d v="2018-07-31T00:00:00"/>
    <x v="1"/>
    <x v="1"/>
    <n v="31"/>
    <x v="6"/>
  </r>
  <r>
    <x v="3"/>
    <x v="3"/>
    <d v="2018-08-02T00:00:00"/>
    <x v="1"/>
    <x v="2"/>
    <n v="2"/>
    <x v="10"/>
  </r>
  <r>
    <x v="3"/>
    <x v="3"/>
    <d v="2018-08-09T00:00:00"/>
    <x v="1"/>
    <x v="2"/>
    <n v="9"/>
    <x v="6"/>
  </r>
  <r>
    <x v="3"/>
    <x v="3"/>
    <d v="2018-08-13T00:00:00"/>
    <x v="1"/>
    <x v="2"/>
    <n v="13"/>
    <x v="11"/>
  </r>
  <r>
    <x v="3"/>
    <x v="3"/>
    <d v="2018-08-14T00:00:00"/>
    <x v="1"/>
    <x v="2"/>
    <n v="14"/>
    <x v="4"/>
  </r>
  <r>
    <x v="3"/>
    <x v="3"/>
    <d v="2018-08-15T00:00:00"/>
    <x v="1"/>
    <x v="2"/>
    <n v="15"/>
    <x v="1"/>
  </r>
  <r>
    <x v="3"/>
    <x v="3"/>
    <d v="2018-08-16T00:00:00"/>
    <x v="1"/>
    <x v="2"/>
    <n v="16"/>
    <x v="8"/>
  </r>
  <r>
    <x v="3"/>
    <x v="3"/>
    <d v="2018-08-17T00:00:00"/>
    <x v="1"/>
    <x v="2"/>
    <n v="17"/>
    <x v="1"/>
  </r>
  <r>
    <x v="4"/>
    <x v="4"/>
    <d v="2018-06-02T00:00:00"/>
    <x v="1"/>
    <x v="0"/>
    <n v="2"/>
    <x v="1"/>
  </r>
  <r>
    <x v="4"/>
    <x v="4"/>
    <d v="2018-06-12T00:00:00"/>
    <x v="1"/>
    <x v="0"/>
    <n v="12"/>
    <x v="1"/>
  </r>
  <r>
    <x v="4"/>
    <x v="4"/>
    <d v="2018-06-13T00:00:00"/>
    <x v="1"/>
    <x v="0"/>
    <n v="13"/>
    <x v="9"/>
  </r>
  <r>
    <x v="4"/>
    <x v="4"/>
    <d v="2018-06-21T00:00:00"/>
    <x v="1"/>
    <x v="0"/>
    <n v="21"/>
    <x v="0"/>
  </r>
  <r>
    <x v="4"/>
    <x v="4"/>
    <d v="2018-07-01T00:00:00"/>
    <x v="1"/>
    <x v="1"/>
    <n v="1"/>
    <x v="1"/>
  </r>
  <r>
    <x v="4"/>
    <x v="4"/>
    <d v="2018-07-06T00:00:00"/>
    <x v="1"/>
    <x v="1"/>
    <n v="6"/>
    <x v="8"/>
  </r>
  <r>
    <x v="4"/>
    <x v="4"/>
    <d v="2018-07-07T00:00:00"/>
    <x v="1"/>
    <x v="1"/>
    <n v="7"/>
    <x v="6"/>
  </r>
  <r>
    <x v="4"/>
    <x v="4"/>
    <d v="2018-07-09T00:00:00"/>
    <x v="1"/>
    <x v="1"/>
    <n v="9"/>
    <x v="5"/>
  </r>
  <r>
    <x v="4"/>
    <x v="4"/>
    <d v="2018-07-10T00:00:00"/>
    <x v="1"/>
    <x v="1"/>
    <n v="10"/>
    <x v="7"/>
  </r>
  <r>
    <x v="4"/>
    <x v="4"/>
    <d v="2018-07-11T00:00:00"/>
    <x v="1"/>
    <x v="1"/>
    <n v="11"/>
    <x v="5"/>
  </r>
  <r>
    <x v="4"/>
    <x v="4"/>
    <d v="2018-07-13T00:00:00"/>
    <x v="1"/>
    <x v="1"/>
    <n v="13"/>
    <x v="6"/>
  </r>
  <r>
    <x v="4"/>
    <x v="4"/>
    <d v="2018-07-14T00:00:00"/>
    <x v="1"/>
    <x v="1"/>
    <n v="14"/>
    <x v="7"/>
  </r>
  <r>
    <x v="4"/>
    <x v="4"/>
    <d v="2018-07-16T00:00:00"/>
    <x v="1"/>
    <x v="1"/>
    <n v="16"/>
    <x v="16"/>
  </r>
  <r>
    <x v="4"/>
    <x v="4"/>
    <d v="2018-07-17T00:00:00"/>
    <x v="1"/>
    <x v="1"/>
    <n v="17"/>
    <x v="8"/>
  </r>
  <r>
    <x v="4"/>
    <x v="4"/>
    <d v="2018-07-18T00:00:00"/>
    <x v="1"/>
    <x v="1"/>
    <n v="18"/>
    <x v="12"/>
  </r>
  <r>
    <x v="4"/>
    <x v="4"/>
    <d v="2018-07-19T00:00:00"/>
    <x v="1"/>
    <x v="1"/>
    <n v="19"/>
    <x v="16"/>
  </r>
  <r>
    <x v="4"/>
    <x v="4"/>
    <d v="2018-07-21T00:00:00"/>
    <x v="1"/>
    <x v="1"/>
    <n v="21"/>
    <x v="4"/>
  </r>
  <r>
    <x v="4"/>
    <x v="4"/>
    <d v="2018-07-24T00:00:00"/>
    <x v="1"/>
    <x v="1"/>
    <n v="24"/>
    <x v="8"/>
  </r>
  <r>
    <x v="4"/>
    <x v="4"/>
    <d v="2018-07-31T00:00:00"/>
    <x v="1"/>
    <x v="1"/>
    <n v="31"/>
    <x v="3"/>
  </r>
  <r>
    <x v="4"/>
    <x v="4"/>
    <d v="2018-08-01T00:00:00"/>
    <x v="1"/>
    <x v="2"/>
    <n v="1"/>
    <x v="5"/>
  </r>
  <r>
    <x v="4"/>
    <x v="4"/>
    <d v="2018-08-02T00:00:00"/>
    <x v="1"/>
    <x v="2"/>
    <n v="2"/>
    <x v="7"/>
  </r>
  <r>
    <x v="4"/>
    <x v="4"/>
    <d v="2018-08-07T00:00:00"/>
    <x v="1"/>
    <x v="2"/>
    <n v="7"/>
    <x v="4"/>
  </r>
  <r>
    <x v="4"/>
    <x v="4"/>
    <d v="2018-08-08T00:00:00"/>
    <x v="1"/>
    <x v="2"/>
    <n v="8"/>
    <x v="0"/>
  </r>
  <r>
    <x v="4"/>
    <x v="4"/>
    <d v="2018-08-09T00:00:00"/>
    <x v="1"/>
    <x v="2"/>
    <n v="9"/>
    <x v="6"/>
  </r>
  <r>
    <x v="4"/>
    <x v="4"/>
    <d v="2018-08-10T00:00:00"/>
    <x v="1"/>
    <x v="2"/>
    <n v="10"/>
    <x v="3"/>
  </r>
  <r>
    <x v="4"/>
    <x v="4"/>
    <d v="2018-08-11T00:00:00"/>
    <x v="1"/>
    <x v="2"/>
    <n v="11"/>
    <x v="1"/>
  </r>
  <r>
    <x v="4"/>
    <x v="4"/>
    <d v="2018-08-13T00:00:00"/>
    <x v="1"/>
    <x v="2"/>
    <n v="13"/>
    <x v="14"/>
  </r>
  <r>
    <x v="4"/>
    <x v="4"/>
    <d v="2018-08-15T00:00:00"/>
    <x v="1"/>
    <x v="2"/>
    <n v="15"/>
    <x v="2"/>
  </r>
  <r>
    <x v="4"/>
    <x v="4"/>
    <d v="2018-08-16T00:00:00"/>
    <x v="1"/>
    <x v="2"/>
    <n v="16"/>
    <x v="3"/>
  </r>
  <r>
    <x v="4"/>
    <x v="4"/>
    <d v="2018-08-17T00:00:00"/>
    <x v="1"/>
    <x v="2"/>
    <n v="17"/>
    <x v="16"/>
  </r>
  <r>
    <x v="4"/>
    <x v="4"/>
    <d v="2018-08-20T00:00:00"/>
    <x v="1"/>
    <x v="2"/>
    <n v="20"/>
    <x v="1"/>
  </r>
  <r>
    <x v="4"/>
    <x v="4"/>
    <d v="2018-08-24T00:00:00"/>
    <x v="1"/>
    <x v="2"/>
    <n v="24"/>
    <x v="8"/>
  </r>
  <r>
    <x v="5"/>
    <x v="5"/>
    <d v="2018-06-13T00:00:00"/>
    <x v="1"/>
    <x v="0"/>
    <n v="13"/>
    <x v="2"/>
  </r>
  <r>
    <x v="5"/>
    <x v="5"/>
    <d v="2018-06-25T00:00:00"/>
    <x v="1"/>
    <x v="0"/>
    <n v="25"/>
    <x v="1"/>
  </r>
  <r>
    <x v="5"/>
    <x v="5"/>
    <d v="2018-07-06T00:00:00"/>
    <x v="1"/>
    <x v="1"/>
    <n v="6"/>
    <x v="12"/>
  </r>
  <r>
    <x v="5"/>
    <x v="5"/>
    <d v="2018-07-07T00:00:00"/>
    <x v="1"/>
    <x v="1"/>
    <n v="7"/>
    <x v="2"/>
  </r>
  <r>
    <x v="5"/>
    <x v="5"/>
    <d v="2018-07-09T00:00:00"/>
    <x v="1"/>
    <x v="1"/>
    <n v="9"/>
    <x v="0"/>
  </r>
  <r>
    <x v="5"/>
    <x v="5"/>
    <d v="2018-07-10T00:00:00"/>
    <x v="1"/>
    <x v="1"/>
    <n v="10"/>
    <x v="8"/>
  </r>
  <r>
    <x v="5"/>
    <x v="5"/>
    <d v="2018-07-11T00:00:00"/>
    <x v="1"/>
    <x v="1"/>
    <n v="11"/>
    <x v="4"/>
  </r>
  <r>
    <x v="5"/>
    <x v="5"/>
    <d v="2018-07-13T00:00:00"/>
    <x v="1"/>
    <x v="1"/>
    <n v="13"/>
    <x v="4"/>
  </r>
  <r>
    <x v="5"/>
    <x v="5"/>
    <d v="2018-07-17T00:00:00"/>
    <x v="1"/>
    <x v="1"/>
    <n v="17"/>
    <x v="6"/>
  </r>
  <r>
    <x v="5"/>
    <x v="5"/>
    <d v="2018-07-18T00:00:00"/>
    <x v="1"/>
    <x v="1"/>
    <n v="18"/>
    <x v="5"/>
  </r>
  <r>
    <x v="5"/>
    <x v="5"/>
    <d v="2018-07-19T00:00:00"/>
    <x v="1"/>
    <x v="1"/>
    <n v="19"/>
    <x v="6"/>
  </r>
  <r>
    <x v="5"/>
    <x v="5"/>
    <d v="2018-07-24T00:00:00"/>
    <x v="1"/>
    <x v="1"/>
    <n v="24"/>
    <x v="1"/>
  </r>
  <r>
    <x v="5"/>
    <x v="5"/>
    <d v="2018-08-02T00:00:00"/>
    <x v="1"/>
    <x v="2"/>
    <n v="2"/>
    <x v="10"/>
  </r>
  <r>
    <x v="5"/>
    <x v="5"/>
    <d v="2018-08-07T00:00:00"/>
    <x v="1"/>
    <x v="2"/>
    <n v="7"/>
    <x v="4"/>
  </r>
  <r>
    <x v="5"/>
    <x v="5"/>
    <d v="2018-08-08T00:00:00"/>
    <x v="1"/>
    <x v="2"/>
    <n v="8"/>
    <x v="0"/>
  </r>
  <r>
    <x v="5"/>
    <x v="5"/>
    <d v="2018-08-09T00:00:00"/>
    <x v="1"/>
    <x v="2"/>
    <n v="9"/>
    <x v="5"/>
  </r>
  <r>
    <x v="5"/>
    <x v="5"/>
    <d v="2018-08-10T00:00:00"/>
    <x v="1"/>
    <x v="2"/>
    <n v="10"/>
    <x v="8"/>
  </r>
  <r>
    <x v="5"/>
    <x v="5"/>
    <d v="2018-08-11T00:00:00"/>
    <x v="1"/>
    <x v="2"/>
    <n v="11"/>
    <x v="6"/>
  </r>
  <r>
    <x v="5"/>
    <x v="5"/>
    <d v="2018-08-12T00:00:00"/>
    <x v="1"/>
    <x v="2"/>
    <n v="12"/>
    <x v="4"/>
  </r>
  <r>
    <x v="5"/>
    <x v="5"/>
    <d v="2018-08-13T00:00:00"/>
    <x v="1"/>
    <x v="2"/>
    <n v="13"/>
    <x v="9"/>
  </r>
  <r>
    <x v="5"/>
    <x v="5"/>
    <d v="2018-08-14T00:00:00"/>
    <x v="1"/>
    <x v="2"/>
    <n v="14"/>
    <x v="6"/>
  </r>
  <r>
    <x v="5"/>
    <x v="5"/>
    <d v="2018-08-15T00:00:00"/>
    <x v="1"/>
    <x v="2"/>
    <n v="15"/>
    <x v="8"/>
  </r>
  <r>
    <x v="5"/>
    <x v="5"/>
    <d v="2018-08-16T00:00:00"/>
    <x v="1"/>
    <x v="2"/>
    <n v="16"/>
    <x v="7"/>
  </r>
  <r>
    <x v="5"/>
    <x v="5"/>
    <d v="2018-08-17T00:00:00"/>
    <x v="1"/>
    <x v="2"/>
    <n v="17"/>
    <x v="16"/>
  </r>
  <r>
    <x v="5"/>
    <x v="5"/>
    <d v="2018-08-20T00:00:00"/>
    <x v="1"/>
    <x v="2"/>
    <n v="20"/>
    <x v="6"/>
  </r>
  <r>
    <x v="5"/>
    <x v="5"/>
    <d v="2018-08-24T00:00:00"/>
    <x v="1"/>
    <x v="2"/>
    <n v="24"/>
    <x v="10"/>
  </r>
  <r>
    <x v="6"/>
    <x v="6"/>
    <d v="2018-06-02T00:00:00"/>
    <x v="1"/>
    <x v="0"/>
    <n v="2"/>
    <x v="2"/>
  </r>
  <r>
    <x v="6"/>
    <x v="6"/>
    <d v="2018-06-11T00:00:00"/>
    <x v="1"/>
    <x v="0"/>
    <n v="11"/>
    <x v="1"/>
  </r>
  <r>
    <x v="6"/>
    <x v="6"/>
    <d v="2018-06-12T00:00:00"/>
    <x v="1"/>
    <x v="0"/>
    <n v="12"/>
    <x v="1"/>
  </r>
  <r>
    <x v="6"/>
    <x v="6"/>
    <d v="2018-06-13T00:00:00"/>
    <x v="1"/>
    <x v="0"/>
    <n v="13"/>
    <x v="7"/>
  </r>
  <r>
    <x v="6"/>
    <x v="6"/>
    <d v="2018-06-26T00:00:00"/>
    <x v="1"/>
    <x v="0"/>
    <n v="26"/>
    <x v="1"/>
  </r>
  <r>
    <x v="6"/>
    <x v="6"/>
    <d v="2018-06-27T00:00:00"/>
    <x v="1"/>
    <x v="0"/>
    <n v="27"/>
    <x v="6"/>
  </r>
  <r>
    <x v="6"/>
    <x v="6"/>
    <d v="2018-07-01T00:00:00"/>
    <x v="1"/>
    <x v="1"/>
    <n v="1"/>
    <x v="4"/>
  </r>
  <r>
    <x v="6"/>
    <x v="6"/>
    <d v="2018-07-06T00:00:00"/>
    <x v="1"/>
    <x v="1"/>
    <n v="6"/>
    <x v="9"/>
  </r>
  <r>
    <x v="6"/>
    <x v="6"/>
    <d v="2018-07-07T00:00:00"/>
    <x v="1"/>
    <x v="1"/>
    <n v="7"/>
    <x v="15"/>
  </r>
  <r>
    <x v="6"/>
    <x v="6"/>
    <d v="2018-07-09T00:00:00"/>
    <x v="1"/>
    <x v="1"/>
    <n v="9"/>
    <x v="0"/>
  </r>
  <r>
    <x v="6"/>
    <x v="6"/>
    <d v="2018-07-10T00:00:00"/>
    <x v="1"/>
    <x v="1"/>
    <n v="10"/>
    <x v="14"/>
  </r>
  <r>
    <x v="6"/>
    <x v="6"/>
    <d v="2018-07-11T00:00:00"/>
    <x v="1"/>
    <x v="1"/>
    <n v="11"/>
    <x v="1"/>
  </r>
  <r>
    <x v="6"/>
    <x v="6"/>
    <d v="2018-07-13T00:00:00"/>
    <x v="1"/>
    <x v="1"/>
    <n v="13"/>
    <x v="1"/>
  </r>
  <r>
    <x v="6"/>
    <x v="6"/>
    <d v="2018-07-14T00:00:00"/>
    <x v="1"/>
    <x v="1"/>
    <n v="14"/>
    <x v="10"/>
  </r>
  <r>
    <x v="6"/>
    <x v="6"/>
    <d v="2018-07-19T00:00:00"/>
    <x v="1"/>
    <x v="1"/>
    <n v="19"/>
    <x v="2"/>
  </r>
  <r>
    <x v="6"/>
    <x v="6"/>
    <d v="2018-07-21T00:00:00"/>
    <x v="1"/>
    <x v="1"/>
    <n v="21"/>
    <x v="4"/>
  </r>
  <r>
    <x v="6"/>
    <x v="6"/>
    <d v="2018-07-24T00:00:00"/>
    <x v="1"/>
    <x v="1"/>
    <n v="24"/>
    <x v="4"/>
  </r>
  <r>
    <x v="6"/>
    <x v="6"/>
    <d v="2018-07-31T00:00:00"/>
    <x v="1"/>
    <x v="1"/>
    <n v="31"/>
    <x v="0"/>
  </r>
  <r>
    <x v="6"/>
    <x v="6"/>
    <d v="2018-08-01T00:00:00"/>
    <x v="1"/>
    <x v="2"/>
    <n v="1"/>
    <x v="3"/>
  </r>
  <r>
    <x v="6"/>
    <x v="6"/>
    <d v="2018-08-02T00:00:00"/>
    <x v="1"/>
    <x v="2"/>
    <n v="2"/>
    <x v="10"/>
  </r>
  <r>
    <x v="6"/>
    <x v="6"/>
    <d v="2018-08-07T00:00:00"/>
    <x v="1"/>
    <x v="2"/>
    <n v="7"/>
    <x v="0"/>
  </r>
  <r>
    <x v="6"/>
    <x v="6"/>
    <d v="2018-08-08T00:00:00"/>
    <x v="1"/>
    <x v="2"/>
    <n v="8"/>
    <x v="0"/>
  </r>
  <r>
    <x v="6"/>
    <x v="6"/>
    <d v="2018-08-09T00:00:00"/>
    <x v="1"/>
    <x v="2"/>
    <n v="9"/>
    <x v="6"/>
  </r>
  <r>
    <x v="6"/>
    <x v="6"/>
    <d v="2018-08-10T00:00:00"/>
    <x v="1"/>
    <x v="2"/>
    <n v="10"/>
    <x v="3"/>
  </r>
  <r>
    <x v="6"/>
    <x v="6"/>
    <d v="2018-08-11T00:00:00"/>
    <x v="1"/>
    <x v="2"/>
    <n v="11"/>
    <x v="1"/>
  </r>
  <r>
    <x v="6"/>
    <x v="6"/>
    <d v="2018-08-15T00:00:00"/>
    <x v="1"/>
    <x v="2"/>
    <n v="15"/>
    <x v="4"/>
  </r>
  <r>
    <x v="6"/>
    <x v="6"/>
    <d v="2018-08-16T00:00:00"/>
    <x v="1"/>
    <x v="2"/>
    <n v="16"/>
    <x v="5"/>
  </r>
  <r>
    <x v="6"/>
    <x v="6"/>
    <d v="2018-08-24T00:00:00"/>
    <x v="1"/>
    <x v="2"/>
    <n v="24"/>
    <x v="6"/>
  </r>
  <r>
    <x v="6"/>
    <x v="6"/>
    <d v="2018-08-29T00:00:00"/>
    <x v="1"/>
    <x v="2"/>
    <n v="29"/>
    <x v="4"/>
  </r>
  <r>
    <x v="7"/>
    <x v="7"/>
    <d v="2018-06-02T00:00:00"/>
    <x v="1"/>
    <x v="0"/>
    <n v="2"/>
    <x v="2"/>
  </r>
  <r>
    <x v="7"/>
    <x v="7"/>
    <d v="2018-06-13T00:00:00"/>
    <x v="1"/>
    <x v="0"/>
    <n v="13"/>
    <x v="6"/>
  </r>
  <r>
    <x v="7"/>
    <x v="7"/>
    <d v="2018-07-11T00:00:00"/>
    <x v="1"/>
    <x v="1"/>
    <n v="11"/>
    <x v="4"/>
  </r>
  <r>
    <x v="7"/>
    <x v="7"/>
    <d v="2018-07-16T00:00:00"/>
    <x v="1"/>
    <x v="1"/>
    <n v="16"/>
    <x v="0"/>
  </r>
  <r>
    <x v="7"/>
    <x v="7"/>
    <d v="2018-07-17T00:00:00"/>
    <x v="1"/>
    <x v="1"/>
    <n v="17"/>
    <x v="1"/>
  </r>
  <r>
    <x v="7"/>
    <x v="7"/>
    <d v="2018-07-18T00:00:00"/>
    <x v="1"/>
    <x v="1"/>
    <n v="18"/>
    <x v="0"/>
  </r>
  <r>
    <x v="7"/>
    <x v="7"/>
    <d v="2018-08-02T00:00:00"/>
    <x v="1"/>
    <x v="2"/>
    <n v="2"/>
    <x v="16"/>
  </r>
  <r>
    <x v="1"/>
    <x v="1"/>
    <d v="2019-07-23T00:00:00"/>
    <x v="2"/>
    <x v="1"/>
    <n v="23"/>
    <x v="5"/>
  </r>
  <r>
    <x v="1"/>
    <x v="1"/>
    <d v="2019-07-31T00:00:00"/>
    <x v="2"/>
    <x v="1"/>
    <n v="31"/>
    <x v="2"/>
  </r>
  <r>
    <x v="1"/>
    <x v="1"/>
    <d v="2019-08-06T00:00:00"/>
    <x v="2"/>
    <x v="2"/>
    <n v="6"/>
    <x v="5"/>
  </r>
  <r>
    <x v="1"/>
    <x v="1"/>
    <d v="2019-08-07T00:00:00"/>
    <x v="2"/>
    <x v="2"/>
    <n v="7"/>
    <x v="11"/>
  </r>
  <r>
    <x v="1"/>
    <x v="1"/>
    <d v="2019-08-16T00:00:00"/>
    <x v="2"/>
    <x v="2"/>
    <n v="16"/>
    <x v="0"/>
  </r>
  <r>
    <x v="1"/>
    <x v="1"/>
    <d v="2019-08-21T00:00:00"/>
    <x v="2"/>
    <x v="2"/>
    <n v="21"/>
    <x v="1"/>
  </r>
  <r>
    <x v="2"/>
    <x v="2"/>
    <d v="2019-08-06T00:00:00"/>
    <x v="2"/>
    <x v="2"/>
    <n v="6"/>
    <x v="4"/>
  </r>
  <r>
    <x v="8"/>
    <x v="8"/>
    <d v="2019-06-05T00:00:00"/>
    <x v="2"/>
    <x v="0"/>
    <n v="5"/>
    <x v="0"/>
  </r>
  <r>
    <x v="8"/>
    <x v="8"/>
    <d v="2019-07-24T00:00:00"/>
    <x v="2"/>
    <x v="1"/>
    <n v="24"/>
    <x v="2"/>
  </r>
  <r>
    <x v="3"/>
    <x v="3"/>
    <d v="2019-07-21T00:00:00"/>
    <x v="2"/>
    <x v="1"/>
    <n v="21"/>
    <x v="1"/>
  </r>
  <r>
    <x v="3"/>
    <x v="3"/>
    <d v="2019-07-22T00:00:00"/>
    <x v="2"/>
    <x v="1"/>
    <n v="22"/>
    <x v="0"/>
  </r>
  <r>
    <x v="3"/>
    <x v="3"/>
    <d v="2019-07-23T00:00:00"/>
    <x v="2"/>
    <x v="1"/>
    <n v="23"/>
    <x v="10"/>
  </r>
  <r>
    <x v="3"/>
    <x v="3"/>
    <d v="2019-07-31T00:00:00"/>
    <x v="2"/>
    <x v="1"/>
    <n v="31"/>
    <x v="8"/>
  </r>
  <r>
    <x v="3"/>
    <x v="3"/>
    <d v="2019-08-06T00:00:00"/>
    <x v="2"/>
    <x v="2"/>
    <n v="6"/>
    <x v="4"/>
  </r>
  <r>
    <x v="3"/>
    <x v="3"/>
    <d v="2019-08-07T00:00:00"/>
    <x v="2"/>
    <x v="2"/>
    <n v="7"/>
    <x v="17"/>
  </r>
  <r>
    <x v="3"/>
    <x v="3"/>
    <d v="2019-08-08T00:00:00"/>
    <x v="2"/>
    <x v="2"/>
    <n v="8"/>
    <x v="1"/>
  </r>
  <r>
    <x v="3"/>
    <x v="3"/>
    <d v="2019-08-16T00:00:00"/>
    <x v="2"/>
    <x v="2"/>
    <n v="16"/>
    <x v="18"/>
  </r>
  <r>
    <x v="3"/>
    <x v="3"/>
    <d v="2019-08-21T00:00:00"/>
    <x v="2"/>
    <x v="2"/>
    <n v="21"/>
    <x v="5"/>
  </r>
  <r>
    <x v="3"/>
    <x v="3"/>
    <d v="2019-08-30T00:00:00"/>
    <x v="2"/>
    <x v="2"/>
    <n v="30"/>
    <x v="6"/>
  </r>
  <r>
    <x v="4"/>
    <x v="4"/>
    <d v="2019-06-05T00:00:00"/>
    <x v="2"/>
    <x v="0"/>
    <n v="5"/>
    <x v="1"/>
  </r>
  <r>
    <x v="4"/>
    <x v="4"/>
    <d v="2019-06-06T00:00:00"/>
    <x v="2"/>
    <x v="0"/>
    <n v="6"/>
    <x v="4"/>
  </r>
  <r>
    <x v="4"/>
    <x v="4"/>
    <d v="2019-06-27T00:00:00"/>
    <x v="2"/>
    <x v="0"/>
    <n v="27"/>
    <x v="5"/>
  </r>
  <r>
    <x v="4"/>
    <x v="4"/>
    <d v="2019-07-19T00:00:00"/>
    <x v="2"/>
    <x v="1"/>
    <n v="19"/>
    <x v="6"/>
  </r>
  <r>
    <x v="4"/>
    <x v="4"/>
    <d v="2019-07-24T00:00:00"/>
    <x v="2"/>
    <x v="1"/>
    <n v="24"/>
    <x v="0"/>
  </r>
  <r>
    <x v="4"/>
    <x v="4"/>
    <d v="2019-08-06T00:00:00"/>
    <x v="2"/>
    <x v="2"/>
    <n v="6"/>
    <x v="0"/>
  </r>
  <r>
    <x v="4"/>
    <x v="4"/>
    <d v="2019-08-07T00:00:00"/>
    <x v="2"/>
    <x v="2"/>
    <n v="7"/>
    <x v="1"/>
  </r>
  <r>
    <x v="4"/>
    <x v="4"/>
    <d v="2019-08-18T00:00:00"/>
    <x v="2"/>
    <x v="2"/>
    <n v="18"/>
    <x v="1"/>
  </r>
  <r>
    <x v="4"/>
    <x v="4"/>
    <d v="2019-08-19T00:00:00"/>
    <x v="2"/>
    <x v="2"/>
    <n v="19"/>
    <x v="4"/>
  </r>
  <r>
    <x v="5"/>
    <x v="5"/>
    <d v="2019-06-05T00:00:00"/>
    <x v="2"/>
    <x v="0"/>
    <n v="5"/>
    <x v="0"/>
  </r>
  <r>
    <x v="5"/>
    <x v="5"/>
    <d v="2019-06-06T00:00:00"/>
    <x v="2"/>
    <x v="0"/>
    <n v="6"/>
    <x v="1"/>
  </r>
  <r>
    <x v="5"/>
    <x v="5"/>
    <d v="2019-06-27T00:00:00"/>
    <x v="2"/>
    <x v="0"/>
    <n v="27"/>
    <x v="5"/>
  </r>
  <r>
    <x v="5"/>
    <x v="5"/>
    <d v="2019-07-10T00:00:00"/>
    <x v="2"/>
    <x v="1"/>
    <n v="10"/>
    <x v="4"/>
  </r>
  <r>
    <x v="5"/>
    <x v="5"/>
    <d v="2019-07-13T00:00:00"/>
    <x v="2"/>
    <x v="1"/>
    <n v="13"/>
    <x v="1"/>
  </r>
  <r>
    <x v="5"/>
    <x v="5"/>
    <d v="2019-07-17T00:00:00"/>
    <x v="2"/>
    <x v="1"/>
    <n v="17"/>
    <x v="1"/>
  </r>
  <r>
    <x v="5"/>
    <x v="5"/>
    <d v="2019-07-18T00:00:00"/>
    <x v="2"/>
    <x v="1"/>
    <n v="18"/>
    <x v="0"/>
  </r>
  <r>
    <x v="5"/>
    <x v="5"/>
    <d v="2019-07-19T00:00:00"/>
    <x v="2"/>
    <x v="1"/>
    <n v="19"/>
    <x v="12"/>
  </r>
  <r>
    <x v="5"/>
    <x v="5"/>
    <d v="2019-07-21T00:00:00"/>
    <x v="2"/>
    <x v="1"/>
    <n v="21"/>
    <x v="4"/>
  </r>
  <r>
    <x v="5"/>
    <x v="5"/>
    <d v="2019-07-23T00:00:00"/>
    <x v="2"/>
    <x v="1"/>
    <n v="23"/>
    <x v="3"/>
  </r>
  <r>
    <x v="5"/>
    <x v="5"/>
    <d v="2019-07-31T00:00:00"/>
    <x v="2"/>
    <x v="1"/>
    <n v="31"/>
    <x v="2"/>
  </r>
  <r>
    <x v="5"/>
    <x v="5"/>
    <d v="2019-08-06T00:00:00"/>
    <x v="2"/>
    <x v="2"/>
    <n v="6"/>
    <x v="5"/>
  </r>
  <r>
    <x v="5"/>
    <x v="5"/>
    <d v="2019-08-07T00:00:00"/>
    <x v="2"/>
    <x v="2"/>
    <n v="7"/>
    <x v="2"/>
  </r>
  <r>
    <x v="5"/>
    <x v="5"/>
    <d v="2019-08-18T00:00:00"/>
    <x v="2"/>
    <x v="2"/>
    <n v="18"/>
    <x v="3"/>
  </r>
  <r>
    <x v="5"/>
    <x v="5"/>
    <d v="2019-08-21T00:00:00"/>
    <x v="2"/>
    <x v="2"/>
    <n v="21"/>
    <x v="4"/>
  </r>
  <r>
    <x v="5"/>
    <x v="5"/>
    <d v="2019-08-30T00:00:00"/>
    <x v="2"/>
    <x v="2"/>
    <n v="30"/>
    <x v="1"/>
  </r>
  <r>
    <x v="6"/>
    <x v="6"/>
    <d v="2019-06-06T00:00:00"/>
    <x v="2"/>
    <x v="0"/>
    <n v="6"/>
    <x v="1"/>
  </r>
  <r>
    <x v="6"/>
    <x v="6"/>
    <d v="2019-07-03T00:00:00"/>
    <x v="2"/>
    <x v="1"/>
    <n v="3"/>
    <x v="12"/>
  </r>
  <r>
    <x v="6"/>
    <x v="6"/>
    <d v="2019-07-19T00:00:00"/>
    <x v="2"/>
    <x v="1"/>
    <n v="19"/>
    <x v="2"/>
  </r>
  <r>
    <x v="6"/>
    <x v="6"/>
    <d v="2019-08-06T00:00:00"/>
    <x v="2"/>
    <x v="2"/>
    <n v="6"/>
    <x v="0"/>
  </r>
  <r>
    <x v="0"/>
    <x v="0"/>
    <d v="2017-07-24T00:00:00"/>
    <x v="3"/>
    <x v="1"/>
    <n v="24"/>
    <x v="1"/>
  </r>
  <r>
    <x v="1"/>
    <x v="1"/>
    <d v="2017-06-06T00:00:00"/>
    <x v="3"/>
    <x v="0"/>
    <n v="6"/>
    <x v="4"/>
  </r>
  <r>
    <x v="1"/>
    <x v="1"/>
    <d v="2017-07-05T00:00:00"/>
    <x v="3"/>
    <x v="1"/>
    <n v="5"/>
    <x v="4"/>
  </r>
  <r>
    <x v="1"/>
    <x v="1"/>
    <d v="2017-07-06T00:00:00"/>
    <x v="3"/>
    <x v="1"/>
    <n v="6"/>
    <x v="3"/>
  </r>
  <r>
    <x v="1"/>
    <x v="1"/>
    <d v="2017-07-07T00:00:00"/>
    <x v="3"/>
    <x v="1"/>
    <n v="7"/>
    <x v="3"/>
  </r>
  <r>
    <x v="1"/>
    <x v="1"/>
    <d v="2017-07-08T00:00:00"/>
    <x v="3"/>
    <x v="1"/>
    <n v="8"/>
    <x v="0"/>
  </r>
  <r>
    <x v="1"/>
    <x v="1"/>
    <d v="2017-07-20T00:00:00"/>
    <x v="3"/>
    <x v="1"/>
    <n v="20"/>
    <x v="1"/>
  </r>
  <r>
    <x v="1"/>
    <x v="1"/>
    <d v="2017-07-22T00:00:00"/>
    <x v="3"/>
    <x v="1"/>
    <n v="22"/>
    <x v="2"/>
  </r>
  <r>
    <x v="1"/>
    <x v="1"/>
    <d v="2017-07-24T00:00:00"/>
    <x v="3"/>
    <x v="1"/>
    <n v="24"/>
    <x v="4"/>
  </r>
  <r>
    <x v="2"/>
    <x v="2"/>
    <d v="2017-07-06T00:00:00"/>
    <x v="3"/>
    <x v="1"/>
    <n v="6"/>
    <x v="3"/>
  </r>
  <r>
    <x v="2"/>
    <x v="2"/>
    <d v="2017-07-10T00:00:00"/>
    <x v="3"/>
    <x v="1"/>
    <n v="10"/>
    <x v="6"/>
  </r>
  <r>
    <x v="8"/>
    <x v="8"/>
    <d v="2017-07-01T00:00:00"/>
    <x v="3"/>
    <x v="1"/>
    <n v="1"/>
    <x v="0"/>
  </r>
  <r>
    <x v="8"/>
    <x v="8"/>
    <d v="2017-07-05T00:00:00"/>
    <x v="3"/>
    <x v="1"/>
    <n v="5"/>
    <x v="2"/>
  </r>
  <r>
    <x v="8"/>
    <x v="8"/>
    <d v="2017-07-13T00:00:00"/>
    <x v="3"/>
    <x v="1"/>
    <n v="13"/>
    <x v="0"/>
  </r>
  <r>
    <x v="8"/>
    <x v="8"/>
    <d v="2017-07-14T00:00:00"/>
    <x v="3"/>
    <x v="1"/>
    <n v="14"/>
    <x v="6"/>
  </r>
  <r>
    <x v="8"/>
    <x v="8"/>
    <d v="2017-07-23T00:00:00"/>
    <x v="3"/>
    <x v="1"/>
    <n v="23"/>
    <x v="6"/>
  </r>
  <r>
    <x v="8"/>
    <x v="8"/>
    <d v="2017-07-27T00:00:00"/>
    <x v="3"/>
    <x v="1"/>
    <n v="27"/>
    <x v="2"/>
  </r>
  <r>
    <x v="8"/>
    <x v="8"/>
    <d v="2017-08-04T00:00:00"/>
    <x v="3"/>
    <x v="2"/>
    <n v="4"/>
    <x v="8"/>
  </r>
  <r>
    <x v="8"/>
    <x v="8"/>
    <d v="2017-08-22T00:00:00"/>
    <x v="3"/>
    <x v="2"/>
    <n v="22"/>
    <x v="2"/>
  </r>
  <r>
    <x v="3"/>
    <x v="3"/>
    <d v="2017-06-24T00:00:00"/>
    <x v="3"/>
    <x v="0"/>
    <n v="24"/>
    <x v="1"/>
  </r>
  <r>
    <x v="3"/>
    <x v="3"/>
    <d v="2017-06-30T00:00:00"/>
    <x v="3"/>
    <x v="0"/>
    <n v="30"/>
    <x v="4"/>
  </r>
  <r>
    <x v="3"/>
    <x v="3"/>
    <d v="2017-07-01T00:00:00"/>
    <x v="3"/>
    <x v="1"/>
    <n v="1"/>
    <x v="1"/>
  </r>
  <r>
    <x v="3"/>
    <x v="3"/>
    <d v="2017-07-05T00:00:00"/>
    <x v="3"/>
    <x v="1"/>
    <n v="5"/>
    <x v="3"/>
  </r>
  <r>
    <x v="3"/>
    <x v="3"/>
    <d v="2017-07-06T00:00:00"/>
    <x v="3"/>
    <x v="1"/>
    <n v="6"/>
    <x v="6"/>
  </r>
  <r>
    <x v="3"/>
    <x v="3"/>
    <d v="2017-07-07T00:00:00"/>
    <x v="3"/>
    <x v="1"/>
    <n v="7"/>
    <x v="8"/>
  </r>
  <r>
    <x v="3"/>
    <x v="3"/>
    <d v="2017-07-08T00:00:00"/>
    <x v="3"/>
    <x v="1"/>
    <n v="8"/>
    <x v="6"/>
  </r>
  <r>
    <x v="3"/>
    <x v="3"/>
    <d v="2017-07-11T00:00:00"/>
    <x v="3"/>
    <x v="1"/>
    <n v="11"/>
    <x v="1"/>
  </r>
  <r>
    <x v="3"/>
    <x v="3"/>
    <d v="2017-07-17T00:00:00"/>
    <x v="3"/>
    <x v="1"/>
    <n v="17"/>
    <x v="1"/>
  </r>
  <r>
    <x v="3"/>
    <x v="3"/>
    <d v="2017-07-18T00:00:00"/>
    <x v="3"/>
    <x v="1"/>
    <n v="18"/>
    <x v="4"/>
  </r>
  <r>
    <x v="3"/>
    <x v="3"/>
    <d v="2017-07-20T00:00:00"/>
    <x v="3"/>
    <x v="1"/>
    <n v="20"/>
    <x v="5"/>
  </r>
  <r>
    <x v="3"/>
    <x v="3"/>
    <d v="2017-07-22T00:00:00"/>
    <x v="3"/>
    <x v="1"/>
    <n v="22"/>
    <x v="4"/>
  </r>
  <r>
    <x v="3"/>
    <x v="3"/>
    <d v="2017-07-24T00:00:00"/>
    <x v="3"/>
    <x v="1"/>
    <n v="24"/>
    <x v="6"/>
  </r>
  <r>
    <x v="3"/>
    <x v="3"/>
    <d v="2017-07-26T00:00:00"/>
    <x v="3"/>
    <x v="1"/>
    <n v="26"/>
    <x v="1"/>
  </r>
  <r>
    <x v="3"/>
    <x v="3"/>
    <d v="2017-07-27T00:00:00"/>
    <x v="3"/>
    <x v="1"/>
    <n v="27"/>
    <x v="2"/>
  </r>
  <r>
    <x v="3"/>
    <x v="3"/>
    <d v="2017-08-27T00:00:00"/>
    <x v="3"/>
    <x v="2"/>
    <n v="27"/>
    <x v="1"/>
  </r>
  <r>
    <x v="3"/>
    <x v="3"/>
    <d v="2017-08-28T00:00:00"/>
    <x v="3"/>
    <x v="2"/>
    <n v="28"/>
    <x v="2"/>
  </r>
  <r>
    <x v="4"/>
    <x v="4"/>
    <d v="2017-06-07T00:00:00"/>
    <x v="3"/>
    <x v="0"/>
    <n v="7"/>
    <x v="4"/>
  </r>
  <r>
    <x v="4"/>
    <x v="4"/>
    <d v="2017-06-08T00:00:00"/>
    <x v="3"/>
    <x v="0"/>
    <n v="8"/>
    <x v="2"/>
  </r>
  <r>
    <x v="4"/>
    <x v="4"/>
    <d v="2017-06-15T00:00:00"/>
    <x v="3"/>
    <x v="0"/>
    <n v="15"/>
    <x v="4"/>
  </r>
  <r>
    <x v="4"/>
    <x v="4"/>
    <d v="2017-07-01T00:00:00"/>
    <x v="3"/>
    <x v="1"/>
    <n v="1"/>
    <x v="5"/>
  </r>
  <r>
    <x v="4"/>
    <x v="4"/>
    <d v="2017-07-02T00:00:00"/>
    <x v="3"/>
    <x v="1"/>
    <n v="2"/>
    <x v="6"/>
  </r>
  <r>
    <x v="4"/>
    <x v="4"/>
    <d v="2017-07-05T00:00:00"/>
    <x v="3"/>
    <x v="1"/>
    <n v="5"/>
    <x v="5"/>
  </r>
  <r>
    <x v="4"/>
    <x v="4"/>
    <d v="2017-07-13T00:00:00"/>
    <x v="3"/>
    <x v="1"/>
    <n v="13"/>
    <x v="0"/>
  </r>
  <r>
    <x v="4"/>
    <x v="4"/>
    <d v="2017-07-14T00:00:00"/>
    <x v="3"/>
    <x v="1"/>
    <n v="14"/>
    <x v="6"/>
  </r>
  <r>
    <x v="4"/>
    <x v="4"/>
    <d v="2017-07-20T00:00:00"/>
    <x v="3"/>
    <x v="1"/>
    <n v="20"/>
    <x v="2"/>
  </r>
  <r>
    <x v="4"/>
    <x v="4"/>
    <d v="2017-07-23T00:00:00"/>
    <x v="3"/>
    <x v="1"/>
    <n v="23"/>
    <x v="16"/>
  </r>
  <r>
    <x v="4"/>
    <x v="4"/>
    <d v="2017-07-24T00:00:00"/>
    <x v="3"/>
    <x v="1"/>
    <n v="24"/>
    <x v="3"/>
  </r>
  <r>
    <x v="4"/>
    <x v="4"/>
    <d v="2017-07-27T00:00:00"/>
    <x v="3"/>
    <x v="1"/>
    <n v="27"/>
    <x v="5"/>
  </r>
  <r>
    <x v="4"/>
    <x v="4"/>
    <d v="2017-08-18T00:00:00"/>
    <x v="3"/>
    <x v="2"/>
    <n v="18"/>
    <x v="2"/>
  </r>
  <r>
    <x v="4"/>
    <x v="4"/>
    <d v="2017-08-22T00:00:00"/>
    <x v="3"/>
    <x v="2"/>
    <n v="22"/>
    <x v="6"/>
  </r>
  <r>
    <x v="4"/>
    <x v="4"/>
    <d v="2017-08-28T00:00:00"/>
    <x v="3"/>
    <x v="2"/>
    <n v="28"/>
    <x v="0"/>
  </r>
  <r>
    <x v="4"/>
    <x v="4"/>
    <d v="2017-08-29T00:00:00"/>
    <x v="3"/>
    <x v="2"/>
    <n v="29"/>
    <x v="4"/>
  </r>
  <r>
    <x v="5"/>
    <x v="5"/>
    <d v="2017-06-04T00:00:00"/>
    <x v="3"/>
    <x v="0"/>
    <n v="4"/>
    <x v="2"/>
  </r>
  <r>
    <x v="5"/>
    <x v="5"/>
    <d v="2017-06-07T00:00:00"/>
    <x v="3"/>
    <x v="0"/>
    <n v="7"/>
    <x v="6"/>
  </r>
  <r>
    <x v="5"/>
    <x v="5"/>
    <d v="2017-06-08T00:00:00"/>
    <x v="3"/>
    <x v="0"/>
    <n v="8"/>
    <x v="6"/>
  </r>
  <r>
    <x v="5"/>
    <x v="5"/>
    <d v="2017-06-15T00:00:00"/>
    <x v="3"/>
    <x v="0"/>
    <n v="15"/>
    <x v="2"/>
  </r>
  <r>
    <x v="5"/>
    <x v="5"/>
    <d v="2017-06-26T00:00:00"/>
    <x v="3"/>
    <x v="0"/>
    <n v="26"/>
    <x v="1"/>
  </r>
  <r>
    <x v="5"/>
    <x v="5"/>
    <d v="2017-07-23T00:00:00"/>
    <x v="3"/>
    <x v="1"/>
    <n v="23"/>
    <x v="4"/>
  </r>
  <r>
    <x v="5"/>
    <x v="5"/>
    <d v="2017-07-24T00:00:00"/>
    <x v="3"/>
    <x v="1"/>
    <n v="24"/>
    <x v="8"/>
  </r>
  <r>
    <x v="5"/>
    <x v="5"/>
    <d v="2017-07-27T00:00:00"/>
    <x v="3"/>
    <x v="1"/>
    <n v="27"/>
    <x v="7"/>
  </r>
  <r>
    <x v="5"/>
    <x v="5"/>
    <d v="2017-08-05T00:00:00"/>
    <x v="3"/>
    <x v="2"/>
    <n v="5"/>
    <x v="1"/>
  </r>
  <r>
    <x v="5"/>
    <x v="5"/>
    <d v="2017-08-18T00:00:00"/>
    <x v="3"/>
    <x v="2"/>
    <n v="18"/>
    <x v="16"/>
  </r>
  <r>
    <x v="5"/>
    <x v="5"/>
    <d v="2017-08-22T00:00:00"/>
    <x v="3"/>
    <x v="2"/>
    <n v="22"/>
    <x v="6"/>
  </r>
  <r>
    <x v="5"/>
    <x v="5"/>
    <d v="2017-08-27T00:00:00"/>
    <x v="3"/>
    <x v="2"/>
    <n v="27"/>
    <x v="1"/>
  </r>
  <r>
    <x v="5"/>
    <x v="5"/>
    <d v="2017-08-28T00:00:00"/>
    <x v="3"/>
    <x v="2"/>
    <n v="28"/>
    <x v="0"/>
  </r>
  <r>
    <x v="5"/>
    <x v="5"/>
    <d v="2017-08-29T00:00:00"/>
    <x v="3"/>
    <x v="2"/>
    <n v="29"/>
    <x v="6"/>
  </r>
  <r>
    <x v="6"/>
    <x v="6"/>
    <d v="2017-06-01T00:00:00"/>
    <x v="3"/>
    <x v="0"/>
    <n v="1"/>
    <x v="4"/>
  </r>
  <r>
    <x v="6"/>
    <x v="6"/>
    <d v="2017-06-04T00:00:00"/>
    <x v="3"/>
    <x v="0"/>
    <n v="4"/>
    <x v="4"/>
  </r>
  <r>
    <x v="6"/>
    <x v="6"/>
    <d v="2017-06-08T00:00:00"/>
    <x v="3"/>
    <x v="0"/>
    <n v="8"/>
    <x v="3"/>
  </r>
  <r>
    <x v="6"/>
    <x v="6"/>
    <d v="2017-07-01T00:00:00"/>
    <x v="3"/>
    <x v="1"/>
    <n v="1"/>
    <x v="0"/>
  </r>
  <r>
    <x v="6"/>
    <x v="6"/>
    <d v="2017-07-05T00:00:00"/>
    <x v="3"/>
    <x v="1"/>
    <n v="5"/>
    <x v="8"/>
  </r>
  <r>
    <x v="6"/>
    <x v="6"/>
    <d v="2017-07-13T00:00:00"/>
    <x v="3"/>
    <x v="1"/>
    <n v="13"/>
    <x v="0"/>
  </r>
  <r>
    <x v="6"/>
    <x v="6"/>
    <d v="2017-07-14T00:00:00"/>
    <x v="3"/>
    <x v="1"/>
    <n v="14"/>
    <x v="5"/>
  </r>
  <r>
    <x v="6"/>
    <x v="6"/>
    <d v="2017-07-20T00:00:00"/>
    <x v="3"/>
    <x v="1"/>
    <n v="20"/>
    <x v="5"/>
  </r>
  <r>
    <x v="6"/>
    <x v="6"/>
    <d v="2017-07-23T00:00:00"/>
    <x v="3"/>
    <x v="1"/>
    <n v="23"/>
    <x v="5"/>
  </r>
  <r>
    <x v="6"/>
    <x v="6"/>
    <d v="2017-08-28T00:00:00"/>
    <x v="3"/>
    <x v="2"/>
    <n v="28"/>
    <x v="1"/>
  </r>
  <r>
    <x v="6"/>
    <x v="6"/>
    <d v="2017-08-30T00:00:00"/>
    <x v="3"/>
    <x v="2"/>
    <n v="30"/>
    <x v="3"/>
  </r>
  <r>
    <x v="7"/>
    <x v="7"/>
    <d v="2017-06-09T00:00:00"/>
    <x v="3"/>
    <x v="0"/>
    <n v="9"/>
    <x v="4"/>
  </r>
  <r>
    <x v="7"/>
    <x v="7"/>
    <d v="2017-07-01T00:00:00"/>
    <x v="3"/>
    <x v="1"/>
    <n v="1"/>
    <x v="4"/>
  </r>
  <r>
    <x v="7"/>
    <x v="7"/>
    <d v="2017-07-02T00:00:00"/>
    <x v="3"/>
    <x v="1"/>
    <n v="2"/>
    <x v="0"/>
  </r>
  <r>
    <x v="7"/>
    <x v="7"/>
    <d v="2017-07-05T00:00:00"/>
    <x v="3"/>
    <x v="1"/>
    <n v="5"/>
    <x v="6"/>
  </r>
  <r>
    <x v="7"/>
    <x v="7"/>
    <d v="2017-07-20T00:00:00"/>
    <x v="3"/>
    <x v="1"/>
    <n v="20"/>
    <x v="3"/>
  </r>
  <r>
    <x v="7"/>
    <x v="7"/>
    <d v="2017-07-22T00:00:00"/>
    <x v="3"/>
    <x v="1"/>
    <n v="22"/>
    <x v="0"/>
  </r>
  <r>
    <x v="7"/>
    <x v="7"/>
    <d v="2017-07-23T00:00:00"/>
    <x v="3"/>
    <x v="1"/>
    <n v="23"/>
    <x v="5"/>
  </r>
  <r>
    <x v="7"/>
    <x v="7"/>
    <d v="2017-08-30T00:00:00"/>
    <x v="3"/>
    <x v="2"/>
    <n v="30"/>
    <x v="0"/>
  </r>
  <r>
    <x v="0"/>
    <x v="0"/>
    <d v="2022-06-15T00:00:00"/>
    <x v="4"/>
    <x v="0"/>
    <n v="15"/>
    <x v="1"/>
  </r>
  <r>
    <x v="0"/>
    <x v="0"/>
    <d v="2022-06-16T00:00:00"/>
    <x v="4"/>
    <x v="0"/>
    <n v="16"/>
    <x v="3"/>
  </r>
  <r>
    <x v="0"/>
    <x v="0"/>
    <d v="2022-06-22T00:00:00"/>
    <x v="4"/>
    <x v="0"/>
    <n v="22"/>
    <x v="4"/>
  </r>
  <r>
    <x v="0"/>
    <x v="0"/>
    <d v="2022-06-23T00:00:00"/>
    <x v="4"/>
    <x v="0"/>
    <n v="23"/>
    <x v="4"/>
  </r>
  <r>
    <x v="0"/>
    <x v="0"/>
    <d v="2022-07-12T00:00:00"/>
    <x v="4"/>
    <x v="1"/>
    <n v="12"/>
    <x v="3"/>
  </r>
  <r>
    <x v="0"/>
    <x v="0"/>
    <d v="2022-07-15T00:00:00"/>
    <x v="4"/>
    <x v="1"/>
    <n v="15"/>
    <x v="1"/>
  </r>
  <r>
    <x v="0"/>
    <x v="0"/>
    <d v="2022-07-17T00:00:00"/>
    <x v="4"/>
    <x v="1"/>
    <n v="17"/>
    <x v="4"/>
  </r>
  <r>
    <x v="0"/>
    <x v="0"/>
    <d v="2022-07-20T00:00:00"/>
    <x v="4"/>
    <x v="1"/>
    <n v="20"/>
    <x v="0"/>
  </r>
  <r>
    <x v="0"/>
    <x v="0"/>
    <d v="2022-07-22T00:00:00"/>
    <x v="4"/>
    <x v="1"/>
    <n v="22"/>
    <x v="5"/>
  </r>
  <r>
    <x v="0"/>
    <x v="0"/>
    <d v="2022-07-27T00:00:00"/>
    <x v="4"/>
    <x v="1"/>
    <n v="27"/>
    <x v="0"/>
  </r>
  <r>
    <x v="0"/>
    <x v="0"/>
    <d v="2022-08-04T00:00:00"/>
    <x v="4"/>
    <x v="2"/>
    <n v="4"/>
    <x v="6"/>
  </r>
  <r>
    <x v="0"/>
    <x v="0"/>
    <d v="2022-08-05T00:00:00"/>
    <x v="4"/>
    <x v="2"/>
    <n v="5"/>
    <x v="4"/>
  </r>
  <r>
    <x v="0"/>
    <x v="0"/>
    <d v="2022-08-09T00:00:00"/>
    <x v="4"/>
    <x v="2"/>
    <n v="9"/>
    <x v="5"/>
  </r>
  <r>
    <x v="0"/>
    <x v="0"/>
    <d v="2022-08-10T00:00:00"/>
    <x v="4"/>
    <x v="2"/>
    <n v="10"/>
    <x v="1"/>
  </r>
  <r>
    <x v="0"/>
    <x v="0"/>
    <d v="2022-08-11T00:00:00"/>
    <x v="4"/>
    <x v="2"/>
    <n v="11"/>
    <x v="8"/>
  </r>
  <r>
    <x v="0"/>
    <x v="0"/>
    <d v="2022-08-13T00:00:00"/>
    <x v="4"/>
    <x v="2"/>
    <n v="13"/>
    <x v="6"/>
  </r>
  <r>
    <x v="0"/>
    <x v="0"/>
    <d v="2022-08-17T00:00:00"/>
    <x v="4"/>
    <x v="2"/>
    <n v="17"/>
    <x v="1"/>
  </r>
  <r>
    <x v="0"/>
    <x v="0"/>
    <d v="2022-08-24T00:00:00"/>
    <x v="4"/>
    <x v="2"/>
    <n v="24"/>
    <x v="5"/>
  </r>
  <r>
    <x v="1"/>
    <x v="1"/>
    <d v="2022-06-15T00:00:00"/>
    <x v="4"/>
    <x v="0"/>
    <n v="15"/>
    <x v="6"/>
  </r>
  <r>
    <x v="1"/>
    <x v="1"/>
    <d v="2022-06-16T00:00:00"/>
    <x v="4"/>
    <x v="0"/>
    <n v="16"/>
    <x v="5"/>
  </r>
  <r>
    <x v="1"/>
    <x v="1"/>
    <d v="2022-06-22T00:00:00"/>
    <x v="4"/>
    <x v="0"/>
    <n v="22"/>
    <x v="2"/>
  </r>
  <r>
    <x v="1"/>
    <x v="1"/>
    <d v="2022-06-23T00:00:00"/>
    <x v="4"/>
    <x v="0"/>
    <n v="23"/>
    <x v="1"/>
  </r>
  <r>
    <x v="1"/>
    <x v="1"/>
    <d v="2022-07-20T00:00:00"/>
    <x v="4"/>
    <x v="1"/>
    <n v="20"/>
    <x v="2"/>
  </r>
  <r>
    <x v="1"/>
    <x v="1"/>
    <d v="2022-07-22T00:00:00"/>
    <x v="4"/>
    <x v="1"/>
    <n v="22"/>
    <x v="2"/>
  </r>
  <r>
    <x v="1"/>
    <x v="1"/>
    <d v="2022-07-26T00:00:00"/>
    <x v="4"/>
    <x v="1"/>
    <n v="26"/>
    <x v="0"/>
  </r>
  <r>
    <x v="1"/>
    <x v="1"/>
    <d v="2022-07-27T00:00:00"/>
    <x v="4"/>
    <x v="1"/>
    <n v="27"/>
    <x v="12"/>
  </r>
  <r>
    <x v="1"/>
    <x v="1"/>
    <d v="2022-08-11T00:00:00"/>
    <x v="4"/>
    <x v="2"/>
    <n v="11"/>
    <x v="0"/>
  </r>
  <r>
    <x v="1"/>
    <x v="1"/>
    <d v="2022-08-12T00:00:00"/>
    <x v="4"/>
    <x v="2"/>
    <n v="12"/>
    <x v="4"/>
  </r>
  <r>
    <x v="1"/>
    <x v="1"/>
    <d v="2022-08-17T00:00:00"/>
    <x v="4"/>
    <x v="2"/>
    <n v="17"/>
    <x v="4"/>
  </r>
  <r>
    <x v="1"/>
    <x v="1"/>
    <d v="2022-08-24T00:00:00"/>
    <x v="4"/>
    <x v="2"/>
    <n v="24"/>
    <x v="1"/>
  </r>
  <r>
    <x v="2"/>
    <x v="2"/>
    <d v="2022-06-15T00:00:00"/>
    <x v="4"/>
    <x v="0"/>
    <n v="15"/>
    <x v="1"/>
  </r>
  <r>
    <x v="2"/>
    <x v="2"/>
    <d v="2022-07-17T00:00:00"/>
    <x v="4"/>
    <x v="1"/>
    <n v="17"/>
    <x v="4"/>
  </r>
  <r>
    <x v="2"/>
    <x v="2"/>
    <d v="2022-07-19T00:00:00"/>
    <x v="4"/>
    <x v="1"/>
    <n v="19"/>
    <x v="4"/>
  </r>
  <r>
    <x v="2"/>
    <x v="2"/>
    <d v="2022-07-22T00:00:00"/>
    <x v="4"/>
    <x v="1"/>
    <n v="22"/>
    <x v="1"/>
  </r>
  <r>
    <x v="2"/>
    <x v="2"/>
    <d v="2022-07-27T00:00:00"/>
    <x v="4"/>
    <x v="1"/>
    <n v="27"/>
    <x v="4"/>
  </r>
  <r>
    <x v="2"/>
    <x v="2"/>
    <d v="2022-08-12T00:00:00"/>
    <x v="4"/>
    <x v="2"/>
    <n v="12"/>
    <x v="4"/>
  </r>
  <r>
    <x v="8"/>
    <x v="8"/>
    <d v="2022-06-13T00:00:00"/>
    <x v="4"/>
    <x v="0"/>
    <n v="13"/>
    <x v="4"/>
  </r>
  <r>
    <x v="8"/>
    <x v="8"/>
    <d v="2022-06-16T00:00:00"/>
    <x v="4"/>
    <x v="0"/>
    <n v="16"/>
    <x v="12"/>
  </r>
  <r>
    <x v="8"/>
    <x v="8"/>
    <d v="2022-06-17T00:00:00"/>
    <x v="4"/>
    <x v="0"/>
    <n v="17"/>
    <x v="4"/>
  </r>
  <r>
    <x v="8"/>
    <x v="8"/>
    <d v="2022-06-22T00:00:00"/>
    <x v="4"/>
    <x v="0"/>
    <n v="22"/>
    <x v="1"/>
  </r>
  <r>
    <x v="8"/>
    <x v="8"/>
    <d v="2022-07-25T00:00:00"/>
    <x v="4"/>
    <x v="1"/>
    <n v="25"/>
    <x v="1"/>
  </r>
  <r>
    <x v="8"/>
    <x v="8"/>
    <d v="2022-08-04T00:00:00"/>
    <x v="4"/>
    <x v="2"/>
    <n v="4"/>
    <x v="2"/>
  </r>
  <r>
    <x v="8"/>
    <x v="8"/>
    <d v="2022-08-09T00:00:00"/>
    <x v="4"/>
    <x v="2"/>
    <n v="9"/>
    <x v="1"/>
  </r>
  <r>
    <x v="8"/>
    <x v="8"/>
    <d v="2022-08-10T00:00:00"/>
    <x v="4"/>
    <x v="2"/>
    <n v="10"/>
    <x v="8"/>
  </r>
  <r>
    <x v="3"/>
    <x v="3"/>
    <d v="2022-06-10T00:00:00"/>
    <x v="4"/>
    <x v="0"/>
    <n v="10"/>
    <x v="4"/>
  </r>
  <r>
    <x v="3"/>
    <x v="3"/>
    <d v="2022-06-15T00:00:00"/>
    <x v="4"/>
    <x v="0"/>
    <n v="15"/>
    <x v="8"/>
  </r>
  <r>
    <x v="3"/>
    <x v="3"/>
    <d v="2022-06-16T00:00:00"/>
    <x v="4"/>
    <x v="0"/>
    <n v="16"/>
    <x v="19"/>
  </r>
  <r>
    <x v="3"/>
    <x v="3"/>
    <d v="2022-06-20T00:00:00"/>
    <x v="4"/>
    <x v="0"/>
    <n v="20"/>
    <x v="4"/>
  </r>
  <r>
    <x v="3"/>
    <x v="3"/>
    <d v="2022-06-22T00:00:00"/>
    <x v="4"/>
    <x v="0"/>
    <n v="22"/>
    <x v="10"/>
  </r>
  <r>
    <x v="3"/>
    <x v="3"/>
    <d v="2022-06-23T00:00:00"/>
    <x v="4"/>
    <x v="0"/>
    <n v="23"/>
    <x v="6"/>
  </r>
  <r>
    <x v="3"/>
    <x v="3"/>
    <d v="2022-07-20T00:00:00"/>
    <x v="4"/>
    <x v="1"/>
    <n v="20"/>
    <x v="0"/>
  </r>
  <r>
    <x v="3"/>
    <x v="3"/>
    <d v="2022-07-22T00:00:00"/>
    <x v="4"/>
    <x v="1"/>
    <n v="22"/>
    <x v="0"/>
  </r>
  <r>
    <x v="3"/>
    <x v="3"/>
    <d v="2022-07-26T00:00:00"/>
    <x v="4"/>
    <x v="1"/>
    <n v="26"/>
    <x v="6"/>
  </r>
  <r>
    <x v="3"/>
    <x v="3"/>
    <d v="2022-07-27T00:00:00"/>
    <x v="4"/>
    <x v="1"/>
    <n v="27"/>
    <x v="11"/>
  </r>
  <r>
    <x v="3"/>
    <x v="3"/>
    <d v="2022-08-09T00:00:00"/>
    <x v="4"/>
    <x v="2"/>
    <n v="9"/>
    <x v="0"/>
  </r>
  <r>
    <x v="3"/>
    <x v="3"/>
    <d v="2022-08-11T00:00:00"/>
    <x v="4"/>
    <x v="2"/>
    <n v="11"/>
    <x v="16"/>
  </r>
  <r>
    <x v="3"/>
    <x v="3"/>
    <d v="2022-08-12T00:00:00"/>
    <x v="4"/>
    <x v="2"/>
    <n v="12"/>
    <x v="1"/>
  </r>
  <r>
    <x v="3"/>
    <x v="3"/>
    <d v="2022-08-17T00:00:00"/>
    <x v="4"/>
    <x v="2"/>
    <n v="17"/>
    <x v="1"/>
  </r>
  <r>
    <x v="3"/>
    <x v="3"/>
    <d v="2022-08-18T00:00:00"/>
    <x v="4"/>
    <x v="2"/>
    <n v="18"/>
    <x v="4"/>
  </r>
  <r>
    <x v="3"/>
    <x v="3"/>
    <d v="2022-08-24T00:00:00"/>
    <x v="4"/>
    <x v="2"/>
    <n v="24"/>
    <x v="2"/>
  </r>
  <r>
    <x v="3"/>
    <x v="3"/>
    <d v="2022-08-29T00:00:00"/>
    <x v="4"/>
    <x v="2"/>
    <n v="29"/>
    <x v="1"/>
  </r>
  <r>
    <x v="4"/>
    <x v="4"/>
    <d v="2022-06-13T00:00:00"/>
    <x v="4"/>
    <x v="0"/>
    <n v="13"/>
    <x v="6"/>
  </r>
  <r>
    <x v="4"/>
    <x v="4"/>
    <d v="2022-06-16T00:00:00"/>
    <x v="4"/>
    <x v="0"/>
    <n v="16"/>
    <x v="20"/>
  </r>
  <r>
    <x v="4"/>
    <x v="4"/>
    <d v="2022-06-17T00:00:00"/>
    <x v="4"/>
    <x v="0"/>
    <n v="17"/>
    <x v="8"/>
  </r>
  <r>
    <x v="4"/>
    <x v="4"/>
    <d v="2022-06-22T00:00:00"/>
    <x v="4"/>
    <x v="0"/>
    <n v="22"/>
    <x v="6"/>
  </r>
  <r>
    <x v="4"/>
    <x v="4"/>
    <d v="2022-07-01T00:00:00"/>
    <x v="4"/>
    <x v="1"/>
    <n v="1"/>
    <x v="0"/>
  </r>
  <r>
    <x v="4"/>
    <x v="4"/>
    <d v="2022-07-11T00:00:00"/>
    <x v="4"/>
    <x v="1"/>
    <n v="11"/>
    <x v="2"/>
  </r>
  <r>
    <x v="4"/>
    <x v="4"/>
    <d v="2022-07-12T00:00:00"/>
    <x v="4"/>
    <x v="1"/>
    <n v="12"/>
    <x v="1"/>
  </r>
  <r>
    <x v="4"/>
    <x v="4"/>
    <d v="2022-07-14T00:00:00"/>
    <x v="4"/>
    <x v="1"/>
    <n v="14"/>
    <x v="4"/>
  </r>
  <r>
    <x v="4"/>
    <x v="4"/>
    <d v="2022-07-17T00:00:00"/>
    <x v="4"/>
    <x v="1"/>
    <n v="17"/>
    <x v="1"/>
  </r>
  <r>
    <x v="4"/>
    <x v="4"/>
    <d v="2022-07-22T00:00:00"/>
    <x v="4"/>
    <x v="1"/>
    <n v="22"/>
    <x v="0"/>
  </r>
  <r>
    <x v="4"/>
    <x v="4"/>
    <d v="2022-07-25T00:00:00"/>
    <x v="4"/>
    <x v="1"/>
    <n v="25"/>
    <x v="0"/>
  </r>
  <r>
    <x v="4"/>
    <x v="4"/>
    <d v="2022-07-26T00:00:00"/>
    <x v="4"/>
    <x v="1"/>
    <n v="26"/>
    <x v="1"/>
  </r>
  <r>
    <x v="4"/>
    <x v="4"/>
    <d v="2022-07-27T00:00:00"/>
    <x v="4"/>
    <x v="1"/>
    <n v="27"/>
    <x v="5"/>
  </r>
  <r>
    <x v="4"/>
    <x v="4"/>
    <d v="2022-08-04T00:00:00"/>
    <x v="4"/>
    <x v="2"/>
    <n v="4"/>
    <x v="10"/>
  </r>
  <r>
    <x v="4"/>
    <x v="4"/>
    <d v="2022-08-06T00:00:00"/>
    <x v="4"/>
    <x v="2"/>
    <n v="6"/>
    <x v="1"/>
  </r>
  <r>
    <x v="4"/>
    <x v="4"/>
    <d v="2022-08-08T00:00:00"/>
    <x v="4"/>
    <x v="2"/>
    <n v="8"/>
    <x v="16"/>
  </r>
  <r>
    <x v="4"/>
    <x v="4"/>
    <d v="2022-08-09T00:00:00"/>
    <x v="4"/>
    <x v="2"/>
    <n v="9"/>
    <x v="2"/>
  </r>
  <r>
    <x v="4"/>
    <x v="4"/>
    <d v="2022-08-10T00:00:00"/>
    <x v="4"/>
    <x v="2"/>
    <n v="10"/>
    <x v="16"/>
  </r>
  <r>
    <x v="4"/>
    <x v="4"/>
    <d v="2022-08-11T00:00:00"/>
    <x v="4"/>
    <x v="2"/>
    <n v="11"/>
    <x v="12"/>
  </r>
  <r>
    <x v="4"/>
    <x v="4"/>
    <d v="2022-08-13T00:00:00"/>
    <x v="4"/>
    <x v="2"/>
    <n v="13"/>
    <x v="1"/>
  </r>
  <r>
    <x v="5"/>
    <x v="5"/>
    <d v="2022-06-10T00:00:00"/>
    <x v="4"/>
    <x v="0"/>
    <n v="10"/>
    <x v="2"/>
  </r>
  <r>
    <x v="5"/>
    <x v="5"/>
    <d v="2022-06-15T00:00:00"/>
    <x v="4"/>
    <x v="0"/>
    <n v="15"/>
    <x v="6"/>
  </r>
  <r>
    <x v="5"/>
    <x v="5"/>
    <d v="2022-06-16T00:00:00"/>
    <x v="4"/>
    <x v="0"/>
    <n v="16"/>
    <x v="9"/>
  </r>
  <r>
    <x v="5"/>
    <x v="5"/>
    <d v="2022-06-22T00:00:00"/>
    <x v="4"/>
    <x v="0"/>
    <n v="22"/>
    <x v="0"/>
  </r>
  <r>
    <x v="5"/>
    <x v="5"/>
    <d v="2022-06-23T00:00:00"/>
    <x v="4"/>
    <x v="0"/>
    <n v="23"/>
    <x v="4"/>
  </r>
  <r>
    <x v="5"/>
    <x v="5"/>
    <d v="2022-07-08T00:00:00"/>
    <x v="4"/>
    <x v="1"/>
    <n v="8"/>
    <x v="1"/>
  </r>
  <r>
    <x v="5"/>
    <x v="5"/>
    <d v="2022-07-12T00:00:00"/>
    <x v="4"/>
    <x v="1"/>
    <n v="12"/>
    <x v="1"/>
  </r>
  <r>
    <x v="5"/>
    <x v="5"/>
    <d v="2022-07-20T00:00:00"/>
    <x v="4"/>
    <x v="1"/>
    <n v="20"/>
    <x v="2"/>
  </r>
  <r>
    <x v="5"/>
    <x v="5"/>
    <d v="2022-07-22T00:00:00"/>
    <x v="4"/>
    <x v="1"/>
    <n v="22"/>
    <x v="6"/>
  </r>
  <r>
    <x v="5"/>
    <x v="5"/>
    <d v="2022-07-25T00:00:00"/>
    <x v="4"/>
    <x v="1"/>
    <n v="25"/>
    <x v="1"/>
  </r>
  <r>
    <x v="5"/>
    <x v="5"/>
    <d v="2022-07-26T00:00:00"/>
    <x v="4"/>
    <x v="1"/>
    <n v="26"/>
    <x v="4"/>
  </r>
  <r>
    <x v="5"/>
    <x v="5"/>
    <d v="2022-07-27T00:00:00"/>
    <x v="4"/>
    <x v="1"/>
    <n v="27"/>
    <x v="16"/>
  </r>
  <r>
    <x v="5"/>
    <x v="5"/>
    <d v="2022-08-04T00:00:00"/>
    <x v="4"/>
    <x v="2"/>
    <n v="4"/>
    <x v="3"/>
  </r>
  <r>
    <x v="5"/>
    <x v="5"/>
    <d v="2022-08-06T00:00:00"/>
    <x v="4"/>
    <x v="2"/>
    <n v="6"/>
    <x v="2"/>
  </r>
  <r>
    <x v="5"/>
    <x v="5"/>
    <d v="2022-08-08T00:00:00"/>
    <x v="4"/>
    <x v="2"/>
    <n v="8"/>
    <x v="5"/>
  </r>
  <r>
    <x v="5"/>
    <x v="5"/>
    <d v="2022-08-09T00:00:00"/>
    <x v="4"/>
    <x v="2"/>
    <n v="9"/>
    <x v="16"/>
  </r>
  <r>
    <x v="5"/>
    <x v="5"/>
    <d v="2022-08-10T00:00:00"/>
    <x v="4"/>
    <x v="2"/>
    <n v="10"/>
    <x v="2"/>
  </r>
  <r>
    <x v="5"/>
    <x v="5"/>
    <d v="2022-08-11T00:00:00"/>
    <x v="4"/>
    <x v="2"/>
    <n v="11"/>
    <x v="10"/>
  </r>
  <r>
    <x v="5"/>
    <x v="5"/>
    <d v="2022-08-12T00:00:00"/>
    <x v="4"/>
    <x v="2"/>
    <n v="12"/>
    <x v="4"/>
  </r>
  <r>
    <x v="5"/>
    <x v="5"/>
    <d v="2022-08-13T00:00:00"/>
    <x v="4"/>
    <x v="2"/>
    <n v="13"/>
    <x v="2"/>
  </r>
  <r>
    <x v="5"/>
    <x v="5"/>
    <d v="2022-08-24T00:00:00"/>
    <x v="4"/>
    <x v="2"/>
    <n v="24"/>
    <x v="2"/>
  </r>
  <r>
    <x v="5"/>
    <x v="5"/>
    <d v="2022-08-29T00:00:00"/>
    <x v="4"/>
    <x v="2"/>
    <n v="29"/>
    <x v="1"/>
  </r>
  <r>
    <x v="5"/>
    <x v="5"/>
    <d v="2022-08-30T00:00:00"/>
    <x v="4"/>
    <x v="2"/>
    <n v="30"/>
    <x v="4"/>
  </r>
  <r>
    <x v="9"/>
    <x v="9"/>
    <d v="2022-06-15T00:00:00"/>
    <x v="4"/>
    <x v="0"/>
    <n v="15"/>
    <x v="5"/>
  </r>
  <r>
    <x v="9"/>
    <x v="9"/>
    <d v="2022-06-20T00:00:00"/>
    <x v="4"/>
    <x v="0"/>
    <n v="20"/>
    <x v="6"/>
  </r>
  <r>
    <x v="9"/>
    <x v="9"/>
    <d v="2022-06-22T00:00:00"/>
    <x v="4"/>
    <x v="0"/>
    <n v="22"/>
    <x v="0"/>
  </r>
  <r>
    <x v="9"/>
    <x v="9"/>
    <d v="2022-06-23T00:00:00"/>
    <x v="4"/>
    <x v="0"/>
    <n v="23"/>
    <x v="1"/>
  </r>
  <r>
    <x v="9"/>
    <x v="9"/>
    <d v="2022-07-27T00:00:00"/>
    <x v="4"/>
    <x v="1"/>
    <n v="27"/>
    <x v="2"/>
  </r>
  <r>
    <x v="9"/>
    <x v="9"/>
    <d v="2022-08-09T00:00:00"/>
    <x v="4"/>
    <x v="2"/>
    <n v="9"/>
    <x v="6"/>
  </r>
  <r>
    <x v="9"/>
    <x v="9"/>
    <d v="2022-08-11T00:00:00"/>
    <x v="4"/>
    <x v="2"/>
    <n v="11"/>
    <x v="6"/>
  </r>
  <r>
    <x v="9"/>
    <x v="9"/>
    <d v="2022-08-24T00:00:00"/>
    <x v="4"/>
    <x v="2"/>
    <n v="24"/>
    <x v="2"/>
  </r>
  <r>
    <x v="9"/>
    <x v="9"/>
    <d v="2022-08-29T00:00:00"/>
    <x v="4"/>
    <x v="2"/>
    <n v="29"/>
    <x v="4"/>
  </r>
  <r>
    <x v="6"/>
    <x v="6"/>
    <d v="2022-06-13T00:00:00"/>
    <x v="4"/>
    <x v="0"/>
    <n v="13"/>
    <x v="2"/>
  </r>
  <r>
    <x v="6"/>
    <x v="6"/>
    <d v="2022-06-16T00:00:00"/>
    <x v="4"/>
    <x v="0"/>
    <n v="16"/>
    <x v="8"/>
  </r>
  <r>
    <x v="6"/>
    <x v="6"/>
    <d v="2022-06-22T00:00:00"/>
    <x v="4"/>
    <x v="0"/>
    <n v="22"/>
    <x v="1"/>
  </r>
  <r>
    <x v="6"/>
    <x v="6"/>
    <d v="2022-07-15T00:00:00"/>
    <x v="4"/>
    <x v="1"/>
    <n v="15"/>
    <x v="4"/>
  </r>
  <r>
    <x v="6"/>
    <x v="6"/>
    <d v="2022-07-25T00:00:00"/>
    <x v="4"/>
    <x v="1"/>
    <n v="25"/>
    <x v="4"/>
  </r>
  <r>
    <x v="6"/>
    <x v="6"/>
    <d v="2022-08-04T00:00:00"/>
    <x v="4"/>
    <x v="2"/>
    <n v="4"/>
    <x v="4"/>
  </r>
  <r>
    <x v="6"/>
    <x v="6"/>
    <d v="2022-08-09T00:00:00"/>
    <x v="4"/>
    <x v="2"/>
    <n v="9"/>
    <x v="0"/>
  </r>
  <r>
    <x v="6"/>
    <x v="6"/>
    <d v="2022-08-10T00:00:00"/>
    <x v="4"/>
    <x v="2"/>
    <n v="10"/>
    <x v="2"/>
  </r>
  <r>
    <x v="6"/>
    <x v="6"/>
    <d v="2022-08-11T00:00:00"/>
    <x v="4"/>
    <x v="2"/>
    <n v="11"/>
    <x v="6"/>
  </r>
  <r>
    <x v="7"/>
    <x v="7"/>
    <d v="2022-06-13T00:00:00"/>
    <x v="4"/>
    <x v="0"/>
    <n v="13"/>
    <x v="3"/>
  </r>
  <r>
    <x v="7"/>
    <x v="7"/>
    <d v="2022-06-16T00:00:00"/>
    <x v="4"/>
    <x v="0"/>
    <n v="16"/>
    <x v="4"/>
  </r>
  <r>
    <x v="7"/>
    <x v="7"/>
    <d v="2022-07-17T00:00:00"/>
    <x v="4"/>
    <x v="1"/>
    <n v="17"/>
    <x v="4"/>
  </r>
  <r>
    <x v="7"/>
    <x v="7"/>
    <d v="2022-08-11T00:00:00"/>
    <x v="4"/>
    <x v="2"/>
    <n v="11"/>
    <x v="2"/>
  </r>
  <r>
    <x v="10"/>
    <x v="10"/>
    <d v="2022-06-15T00:00:00"/>
    <x v="4"/>
    <x v="0"/>
    <n v="15"/>
    <x v="4"/>
  </r>
  <r>
    <x v="10"/>
    <x v="10"/>
    <d v="2022-06-16T00:00:00"/>
    <x v="4"/>
    <x v="0"/>
    <n v="16"/>
    <x v="5"/>
  </r>
  <r>
    <x v="10"/>
    <x v="10"/>
    <d v="2022-07-12T00:00:00"/>
    <x v="4"/>
    <x v="1"/>
    <n v="12"/>
    <x v="1"/>
  </r>
  <r>
    <x v="10"/>
    <x v="10"/>
    <d v="2022-07-13T00:00:00"/>
    <x v="4"/>
    <x v="1"/>
    <n v="13"/>
    <x v="4"/>
  </r>
  <r>
    <x v="10"/>
    <x v="10"/>
    <d v="2022-07-15T00:00:00"/>
    <x v="4"/>
    <x v="1"/>
    <n v="15"/>
    <x v="5"/>
  </r>
  <r>
    <x v="10"/>
    <x v="10"/>
    <d v="2022-07-17T00:00:00"/>
    <x v="4"/>
    <x v="1"/>
    <n v="17"/>
    <x v="2"/>
  </r>
  <r>
    <x v="10"/>
    <x v="10"/>
    <d v="2022-07-18T00:00:00"/>
    <x v="4"/>
    <x v="1"/>
    <n v="18"/>
    <x v="2"/>
  </r>
  <r>
    <x v="10"/>
    <x v="10"/>
    <d v="2022-07-22T00:00:00"/>
    <x v="4"/>
    <x v="1"/>
    <n v="22"/>
    <x v="4"/>
  </r>
  <r>
    <x v="10"/>
    <x v="10"/>
    <d v="2022-07-26T00:00:00"/>
    <x v="4"/>
    <x v="1"/>
    <n v="26"/>
    <x v="4"/>
  </r>
  <r>
    <x v="10"/>
    <x v="10"/>
    <d v="2022-08-04T00:00:00"/>
    <x v="4"/>
    <x v="2"/>
    <n v="4"/>
    <x v="1"/>
  </r>
  <r>
    <x v="10"/>
    <x v="10"/>
    <d v="2022-08-05T00:00:00"/>
    <x v="4"/>
    <x v="2"/>
    <n v="5"/>
    <x v="4"/>
  </r>
  <r>
    <x v="10"/>
    <x v="10"/>
    <d v="2022-08-09T00:00:00"/>
    <x v="4"/>
    <x v="2"/>
    <n v="9"/>
    <x v="4"/>
  </r>
  <r>
    <x v="10"/>
    <x v="10"/>
    <d v="2022-08-11T00:00:00"/>
    <x v="4"/>
    <x v="2"/>
    <n v="11"/>
    <x v="2"/>
  </r>
  <r>
    <x v="0"/>
    <x v="0"/>
    <d v="2021-06-10T00:00:00"/>
    <x v="5"/>
    <x v="0"/>
    <n v="10"/>
    <x v="5"/>
  </r>
  <r>
    <x v="0"/>
    <x v="0"/>
    <d v="2021-06-14T00:00:00"/>
    <x v="5"/>
    <x v="0"/>
    <n v="14"/>
    <x v="0"/>
  </r>
  <r>
    <x v="0"/>
    <x v="0"/>
    <d v="2021-06-15T00:00:00"/>
    <x v="5"/>
    <x v="0"/>
    <n v="15"/>
    <x v="16"/>
  </r>
  <r>
    <x v="0"/>
    <x v="0"/>
    <d v="2021-07-09T00:00:00"/>
    <x v="5"/>
    <x v="1"/>
    <n v="9"/>
    <x v="1"/>
  </r>
  <r>
    <x v="0"/>
    <x v="0"/>
    <d v="2021-07-10T00:00:00"/>
    <x v="5"/>
    <x v="1"/>
    <n v="10"/>
    <x v="1"/>
  </r>
  <r>
    <x v="0"/>
    <x v="0"/>
    <d v="2021-07-11T00:00:00"/>
    <x v="5"/>
    <x v="1"/>
    <n v="11"/>
    <x v="5"/>
  </r>
  <r>
    <x v="0"/>
    <x v="0"/>
    <d v="2021-07-12T00:00:00"/>
    <x v="5"/>
    <x v="1"/>
    <n v="12"/>
    <x v="7"/>
  </r>
  <r>
    <x v="0"/>
    <x v="0"/>
    <d v="2021-07-15T00:00:00"/>
    <x v="5"/>
    <x v="1"/>
    <n v="15"/>
    <x v="4"/>
  </r>
  <r>
    <x v="0"/>
    <x v="0"/>
    <d v="2021-07-17T00:00:00"/>
    <x v="5"/>
    <x v="1"/>
    <n v="17"/>
    <x v="3"/>
  </r>
  <r>
    <x v="0"/>
    <x v="0"/>
    <d v="2021-07-18T00:00:00"/>
    <x v="5"/>
    <x v="1"/>
    <n v="18"/>
    <x v="5"/>
  </r>
  <r>
    <x v="0"/>
    <x v="0"/>
    <d v="2021-07-19T00:00:00"/>
    <x v="5"/>
    <x v="1"/>
    <n v="19"/>
    <x v="12"/>
  </r>
  <r>
    <x v="0"/>
    <x v="0"/>
    <d v="2021-07-20T00:00:00"/>
    <x v="5"/>
    <x v="1"/>
    <n v="20"/>
    <x v="5"/>
  </r>
  <r>
    <x v="0"/>
    <x v="0"/>
    <d v="2021-07-22T00:00:00"/>
    <x v="5"/>
    <x v="1"/>
    <n v="22"/>
    <x v="11"/>
  </r>
  <r>
    <x v="0"/>
    <x v="0"/>
    <d v="2021-07-25T00:00:00"/>
    <x v="5"/>
    <x v="1"/>
    <n v="25"/>
    <x v="5"/>
  </r>
  <r>
    <x v="0"/>
    <x v="0"/>
    <d v="2021-07-26T00:00:00"/>
    <x v="5"/>
    <x v="1"/>
    <n v="26"/>
    <x v="6"/>
  </r>
  <r>
    <x v="0"/>
    <x v="0"/>
    <d v="2021-07-27T00:00:00"/>
    <x v="5"/>
    <x v="1"/>
    <n v="27"/>
    <x v="7"/>
  </r>
  <r>
    <x v="0"/>
    <x v="0"/>
    <d v="2021-07-28T00:00:00"/>
    <x v="5"/>
    <x v="1"/>
    <n v="28"/>
    <x v="16"/>
  </r>
  <r>
    <x v="0"/>
    <x v="0"/>
    <d v="2021-08-01T00:00:00"/>
    <x v="5"/>
    <x v="2"/>
    <n v="1"/>
    <x v="5"/>
  </r>
  <r>
    <x v="0"/>
    <x v="0"/>
    <d v="2021-08-02T00:00:00"/>
    <x v="5"/>
    <x v="2"/>
    <n v="2"/>
    <x v="3"/>
  </r>
  <r>
    <x v="0"/>
    <x v="0"/>
    <d v="2021-08-08T00:00:00"/>
    <x v="5"/>
    <x v="2"/>
    <n v="8"/>
    <x v="12"/>
  </r>
  <r>
    <x v="0"/>
    <x v="0"/>
    <d v="2021-08-11T00:00:00"/>
    <x v="5"/>
    <x v="2"/>
    <n v="11"/>
    <x v="0"/>
  </r>
  <r>
    <x v="0"/>
    <x v="0"/>
    <d v="2021-08-18T00:00:00"/>
    <x v="5"/>
    <x v="2"/>
    <n v="18"/>
    <x v="4"/>
  </r>
  <r>
    <x v="0"/>
    <x v="0"/>
    <d v="2021-08-28T00:00:00"/>
    <x v="5"/>
    <x v="2"/>
    <n v="28"/>
    <x v="4"/>
  </r>
  <r>
    <x v="1"/>
    <x v="1"/>
    <d v="2021-06-22T00:00:00"/>
    <x v="5"/>
    <x v="0"/>
    <n v="22"/>
    <x v="3"/>
  </r>
  <r>
    <x v="1"/>
    <x v="1"/>
    <d v="2021-06-30T00:00:00"/>
    <x v="5"/>
    <x v="0"/>
    <n v="30"/>
    <x v="0"/>
  </r>
  <r>
    <x v="1"/>
    <x v="1"/>
    <d v="2021-07-04T00:00:00"/>
    <x v="5"/>
    <x v="1"/>
    <n v="4"/>
    <x v="1"/>
  </r>
  <r>
    <x v="1"/>
    <x v="1"/>
    <d v="2021-07-10T00:00:00"/>
    <x v="5"/>
    <x v="1"/>
    <n v="10"/>
    <x v="8"/>
  </r>
  <r>
    <x v="1"/>
    <x v="1"/>
    <d v="2021-07-11T00:00:00"/>
    <x v="5"/>
    <x v="1"/>
    <n v="11"/>
    <x v="18"/>
  </r>
  <r>
    <x v="1"/>
    <x v="1"/>
    <d v="2021-07-12T00:00:00"/>
    <x v="5"/>
    <x v="1"/>
    <n v="12"/>
    <x v="13"/>
  </r>
  <r>
    <x v="1"/>
    <x v="1"/>
    <d v="2021-07-13T00:00:00"/>
    <x v="5"/>
    <x v="1"/>
    <n v="13"/>
    <x v="2"/>
  </r>
  <r>
    <x v="1"/>
    <x v="1"/>
    <d v="2021-07-15T00:00:00"/>
    <x v="5"/>
    <x v="1"/>
    <n v="15"/>
    <x v="6"/>
  </r>
  <r>
    <x v="1"/>
    <x v="1"/>
    <d v="2021-07-16T00:00:00"/>
    <x v="5"/>
    <x v="1"/>
    <n v="16"/>
    <x v="5"/>
  </r>
  <r>
    <x v="1"/>
    <x v="1"/>
    <d v="2021-07-17T00:00:00"/>
    <x v="5"/>
    <x v="1"/>
    <n v="17"/>
    <x v="7"/>
  </r>
  <r>
    <x v="1"/>
    <x v="1"/>
    <d v="2021-07-18T00:00:00"/>
    <x v="5"/>
    <x v="1"/>
    <n v="18"/>
    <x v="7"/>
  </r>
  <r>
    <x v="1"/>
    <x v="1"/>
    <d v="2021-07-19T00:00:00"/>
    <x v="5"/>
    <x v="1"/>
    <n v="19"/>
    <x v="7"/>
  </r>
  <r>
    <x v="1"/>
    <x v="1"/>
    <d v="2021-07-20T00:00:00"/>
    <x v="5"/>
    <x v="1"/>
    <n v="20"/>
    <x v="12"/>
  </r>
  <r>
    <x v="1"/>
    <x v="1"/>
    <d v="2021-07-21T00:00:00"/>
    <x v="5"/>
    <x v="1"/>
    <n v="21"/>
    <x v="11"/>
  </r>
  <r>
    <x v="1"/>
    <x v="1"/>
    <d v="2021-07-22T00:00:00"/>
    <x v="5"/>
    <x v="1"/>
    <n v="22"/>
    <x v="21"/>
  </r>
  <r>
    <x v="1"/>
    <x v="1"/>
    <d v="2021-07-23T00:00:00"/>
    <x v="5"/>
    <x v="1"/>
    <n v="23"/>
    <x v="0"/>
  </r>
  <r>
    <x v="1"/>
    <x v="1"/>
    <d v="2021-07-25T00:00:00"/>
    <x v="5"/>
    <x v="1"/>
    <n v="25"/>
    <x v="6"/>
  </r>
  <r>
    <x v="1"/>
    <x v="1"/>
    <d v="2021-07-26T00:00:00"/>
    <x v="5"/>
    <x v="1"/>
    <n v="26"/>
    <x v="18"/>
  </r>
  <r>
    <x v="1"/>
    <x v="1"/>
    <d v="2021-07-27T00:00:00"/>
    <x v="5"/>
    <x v="1"/>
    <n v="27"/>
    <x v="7"/>
  </r>
  <r>
    <x v="1"/>
    <x v="1"/>
    <d v="2021-07-28T00:00:00"/>
    <x v="5"/>
    <x v="1"/>
    <n v="28"/>
    <x v="7"/>
  </r>
  <r>
    <x v="1"/>
    <x v="1"/>
    <d v="2021-07-29T00:00:00"/>
    <x v="5"/>
    <x v="1"/>
    <n v="29"/>
    <x v="10"/>
  </r>
  <r>
    <x v="1"/>
    <x v="1"/>
    <d v="2021-07-30T00:00:00"/>
    <x v="5"/>
    <x v="1"/>
    <n v="30"/>
    <x v="11"/>
  </r>
  <r>
    <x v="1"/>
    <x v="1"/>
    <d v="2021-07-31T00:00:00"/>
    <x v="5"/>
    <x v="1"/>
    <n v="31"/>
    <x v="6"/>
  </r>
  <r>
    <x v="1"/>
    <x v="1"/>
    <d v="2021-08-02T00:00:00"/>
    <x v="5"/>
    <x v="2"/>
    <n v="2"/>
    <x v="5"/>
  </r>
  <r>
    <x v="1"/>
    <x v="1"/>
    <d v="2021-08-04T00:00:00"/>
    <x v="5"/>
    <x v="2"/>
    <n v="4"/>
    <x v="4"/>
  </r>
  <r>
    <x v="1"/>
    <x v="1"/>
    <d v="2021-08-08T00:00:00"/>
    <x v="5"/>
    <x v="2"/>
    <n v="8"/>
    <x v="6"/>
  </r>
  <r>
    <x v="1"/>
    <x v="1"/>
    <d v="2021-08-09T00:00:00"/>
    <x v="5"/>
    <x v="2"/>
    <n v="9"/>
    <x v="3"/>
  </r>
  <r>
    <x v="1"/>
    <x v="1"/>
    <d v="2021-08-10T00:00:00"/>
    <x v="5"/>
    <x v="2"/>
    <n v="10"/>
    <x v="5"/>
  </r>
  <r>
    <x v="1"/>
    <x v="1"/>
    <d v="2021-08-11T00:00:00"/>
    <x v="5"/>
    <x v="2"/>
    <n v="11"/>
    <x v="1"/>
  </r>
  <r>
    <x v="1"/>
    <x v="1"/>
    <d v="2021-08-12T00:00:00"/>
    <x v="5"/>
    <x v="2"/>
    <n v="12"/>
    <x v="0"/>
  </r>
  <r>
    <x v="1"/>
    <x v="1"/>
    <d v="2021-08-13T00:00:00"/>
    <x v="5"/>
    <x v="2"/>
    <n v="13"/>
    <x v="2"/>
  </r>
  <r>
    <x v="1"/>
    <x v="1"/>
    <d v="2021-08-16T00:00:00"/>
    <x v="5"/>
    <x v="2"/>
    <n v="16"/>
    <x v="1"/>
  </r>
  <r>
    <x v="1"/>
    <x v="1"/>
    <d v="2021-08-18T00:00:00"/>
    <x v="5"/>
    <x v="2"/>
    <n v="18"/>
    <x v="3"/>
  </r>
  <r>
    <x v="1"/>
    <x v="1"/>
    <d v="2021-08-30T00:00:00"/>
    <x v="5"/>
    <x v="2"/>
    <n v="30"/>
    <x v="5"/>
  </r>
  <r>
    <x v="2"/>
    <x v="2"/>
    <d v="2021-07-11T00:00:00"/>
    <x v="5"/>
    <x v="1"/>
    <n v="11"/>
    <x v="2"/>
  </r>
  <r>
    <x v="2"/>
    <x v="2"/>
    <d v="2021-07-12T00:00:00"/>
    <x v="5"/>
    <x v="1"/>
    <n v="12"/>
    <x v="8"/>
  </r>
  <r>
    <x v="2"/>
    <x v="2"/>
    <d v="2021-07-13T00:00:00"/>
    <x v="5"/>
    <x v="1"/>
    <n v="13"/>
    <x v="6"/>
  </r>
  <r>
    <x v="2"/>
    <x v="2"/>
    <d v="2021-07-15T00:00:00"/>
    <x v="5"/>
    <x v="1"/>
    <n v="15"/>
    <x v="4"/>
  </r>
  <r>
    <x v="2"/>
    <x v="2"/>
    <d v="2021-07-16T00:00:00"/>
    <x v="5"/>
    <x v="1"/>
    <n v="16"/>
    <x v="4"/>
  </r>
  <r>
    <x v="2"/>
    <x v="2"/>
    <d v="2021-07-17T00:00:00"/>
    <x v="5"/>
    <x v="1"/>
    <n v="17"/>
    <x v="16"/>
  </r>
  <r>
    <x v="2"/>
    <x v="2"/>
    <d v="2021-07-18T00:00:00"/>
    <x v="5"/>
    <x v="1"/>
    <n v="18"/>
    <x v="5"/>
  </r>
  <r>
    <x v="2"/>
    <x v="2"/>
    <d v="2021-07-19T00:00:00"/>
    <x v="5"/>
    <x v="1"/>
    <n v="19"/>
    <x v="5"/>
  </r>
  <r>
    <x v="2"/>
    <x v="2"/>
    <d v="2021-07-20T00:00:00"/>
    <x v="5"/>
    <x v="1"/>
    <n v="20"/>
    <x v="0"/>
  </r>
  <r>
    <x v="2"/>
    <x v="2"/>
    <d v="2021-07-22T00:00:00"/>
    <x v="5"/>
    <x v="1"/>
    <n v="22"/>
    <x v="3"/>
  </r>
  <r>
    <x v="2"/>
    <x v="2"/>
    <d v="2021-07-25T00:00:00"/>
    <x v="5"/>
    <x v="1"/>
    <n v="25"/>
    <x v="0"/>
  </r>
  <r>
    <x v="2"/>
    <x v="2"/>
    <d v="2021-07-26T00:00:00"/>
    <x v="5"/>
    <x v="1"/>
    <n v="26"/>
    <x v="7"/>
  </r>
  <r>
    <x v="2"/>
    <x v="2"/>
    <d v="2021-07-27T00:00:00"/>
    <x v="5"/>
    <x v="1"/>
    <n v="27"/>
    <x v="0"/>
  </r>
  <r>
    <x v="2"/>
    <x v="2"/>
    <d v="2021-08-01T00:00:00"/>
    <x v="5"/>
    <x v="2"/>
    <n v="1"/>
    <x v="4"/>
  </r>
  <r>
    <x v="2"/>
    <x v="2"/>
    <d v="2021-08-05T00:00:00"/>
    <x v="5"/>
    <x v="2"/>
    <n v="5"/>
    <x v="4"/>
  </r>
  <r>
    <x v="2"/>
    <x v="2"/>
    <d v="2021-08-08T00:00:00"/>
    <x v="5"/>
    <x v="2"/>
    <n v="8"/>
    <x v="6"/>
  </r>
  <r>
    <x v="2"/>
    <x v="2"/>
    <d v="2021-08-09T00:00:00"/>
    <x v="5"/>
    <x v="2"/>
    <n v="9"/>
    <x v="6"/>
  </r>
  <r>
    <x v="2"/>
    <x v="2"/>
    <d v="2021-08-10T00:00:00"/>
    <x v="5"/>
    <x v="2"/>
    <n v="10"/>
    <x v="2"/>
  </r>
  <r>
    <x v="2"/>
    <x v="2"/>
    <d v="2021-08-18T00:00:00"/>
    <x v="5"/>
    <x v="2"/>
    <n v="18"/>
    <x v="6"/>
  </r>
  <r>
    <x v="2"/>
    <x v="2"/>
    <d v="2021-08-20T00:00:00"/>
    <x v="5"/>
    <x v="2"/>
    <n v="20"/>
    <x v="5"/>
  </r>
  <r>
    <x v="2"/>
    <x v="2"/>
    <d v="2021-08-30T00:00:00"/>
    <x v="5"/>
    <x v="2"/>
    <n v="30"/>
    <x v="4"/>
  </r>
  <r>
    <x v="2"/>
    <x v="2"/>
    <d v="2021-08-31T00:00:00"/>
    <x v="5"/>
    <x v="2"/>
    <n v="31"/>
    <x v="4"/>
  </r>
  <r>
    <x v="8"/>
    <x v="8"/>
    <d v="2021-06-08T00:00:00"/>
    <x v="5"/>
    <x v="0"/>
    <n v="8"/>
    <x v="1"/>
  </r>
  <r>
    <x v="8"/>
    <x v="8"/>
    <d v="2021-06-10T00:00:00"/>
    <x v="5"/>
    <x v="0"/>
    <n v="10"/>
    <x v="5"/>
  </r>
  <r>
    <x v="8"/>
    <x v="8"/>
    <d v="2021-06-14T00:00:00"/>
    <x v="5"/>
    <x v="0"/>
    <n v="14"/>
    <x v="2"/>
  </r>
  <r>
    <x v="8"/>
    <x v="8"/>
    <d v="2021-06-15T00:00:00"/>
    <x v="5"/>
    <x v="0"/>
    <n v="15"/>
    <x v="20"/>
  </r>
  <r>
    <x v="8"/>
    <x v="8"/>
    <d v="2021-07-09T00:00:00"/>
    <x v="5"/>
    <x v="1"/>
    <n v="9"/>
    <x v="0"/>
  </r>
  <r>
    <x v="8"/>
    <x v="8"/>
    <d v="2021-07-10T00:00:00"/>
    <x v="5"/>
    <x v="1"/>
    <n v="10"/>
    <x v="2"/>
  </r>
  <r>
    <x v="8"/>
    <x v="8"/>
    <d v="2021-07-11T00:00:00"/>
    <x v="5"/>
    <x v="1"/>
    <n v="11"/>
    <x v="1"/>
  </r>
  <r>
    <x v="8"/>
    <x v="8"/>
    <d v="2021-07-12T00:00:00"/>
    <x v="5"/>
    <x v="1"/>
    <n v="12"/>
    <x v="12"/>
  </r>
  <r>
    <x v="8"/>
    <x v="8"/>
    <d v="2021-07-18T00:00:00"/>
    <x v="5"/>
    <x v="1"/>
    <n v="18"/>
    <x v="4"/>
  </r>
  <r>
    <x v="8"/>
    <x v="8"/>
    <d v="2021-07-19T00:00:00"/>
    <x v="5"/>
    <x v="1"/>
    <n v="19"/>
    <x v="11"/>
  </r>
  <r>
    <x v="8"/>
    <x v="8"/>
    <d v="2021-07-20T00:00:00"/>
    <x v="5"/>
    <x v="1"/>
    <n v="20"/>
    <x v="13"/>
  </r>
  <r>
    <x v="8"/>
    <x v="8"/>
    <d v="2021-07-21T00:00:00"/>
    <x v="5"/>
    <x v="1"/>
    <n v="21"/>
    <x v="6"/>
  </r>
  <r>
    <x v="8"/>
    <x v="8"/>
    <d v="2021-07-22T00:00:00"/>
    <x v="5"/>
    <x v="1"/>
    <n v="22"/>
    <x v="16"/>
  </r>
  <r>
    <x v="8"/>
    <x v="8"/>
    <d v="2021-07-24T00:00:00"/>
    <x v="5"/>
    <x v="1"/>
    <n v="24"/>
    <x v="3"/>
  </r>
  <r>
    <x v="8"/>
    <x v="8"/>
    <d v="2021-07-25T00:00:00"/>
    <x v="5"/>
    <x v="1"/>
    <n v="25"/>
    <x v="16"/>
  </r>
  <r>
    <x v="8"/>
    <x v="8"/>
    <d v="2021-07-26T00:00:00"/>
    <x v="5"/>
    <x v="1"/>
    <n v="26"/>
    <x v="8"/>
  </r>
  <r>
    <x v="8"/>
    <x v="8"/>
    <d v="2021-07-28T00:00:00"/>
    <x v="5"/>
    <x v="1"/>
    <n v="28"/>
    <x v="12"/>
  </r>
  <r>
    <x v="8"/>
    <x v="8"/>
    <d v="2021-07-30T00:00:00"/>
    <x v="5"/>
    <x v="1"/>
    <n v="30"/>
    <x v="3"/>
  </r>
  <r>
    <x v="8"/>
    <x v="8"/>
    <d v="2021-08-01T00:00:00"/>
    <x v="5"/>
    <x v="2"/>
    <n v="1"/>
    <x v="12"/>
  </r>
  <r>
    <x v="8"/>
    <x v="8"/>
    <d v="2021-08-02T00:00:00"/>
    <x v="5"/>
    <x v="2"/>
    <n v="2"/>
    <x v="7"/>
  </r>
  <r>
    <x v="8"/>
    <x v="8"/>
    <d v="2021-08-05T00:00:00"/>
    <x v="5"/>
    <x v="2"/>
    <n v="5"/>
    <x v="2"/>
  </r>
  <r>
    <x v="8"/>
    <x v="8"/>
    <d v="2021-08-08T00:00:00"/>
    <x v="5"/>
    <x v="2"/>
    <n v="8"/>
    <x v="2"/>
  </r>
  <r>
    <x v="8"/>
    <x v="8"/>
    <d v="2021-08-09T00:00:00"/>
    <x v="5"/>
    <x v="2"/>
    <n v="9"/>
    <x v="0"/>
  </r>
  <r>
    <x v="8"/>
    <x v="8"/>
    <d v="2021-08-10T00:00:00"/>
    <x v="5"/>
    <x v="2"/>
    <n v="10"/>
    <x v="0"/>
  </r>
  <r>
    <x v="8"/>
    <x v="8"/>
    <d v="2021-08-11T00:00:00"/>
    <x v="5"/>
    <x v="2"/>
    <n v="11"/>
    <x v="10"/>
  </r>
  <r>
    <x v="8"/>
    <x v="8"/>
    <d v="2021-08-13T00:00:00"/>
    <x v="5"/>
    <x v="2"/>
    <n v="13"/>
    <x v="1"/>
  </r>
  <r>
    <x v="8"/>
    <x v="8"/>
    <d v="2021-08-16T00:00:00"/>
    <x v="5"/>
    <x v="2"/>
    <n v="16"/>
    <x v="4"/>
  </r>
  <r>
    <x v="8"/>
    <x v="8"/>
    <d v="2021-08-17T00:00:00"/>
    <x v="5"/>
    <x v="2"/>
    <n v="17"/>
    <x v="1"/>
  </r>
  <r>
    <x v="8"/>
    <x v="8"/>
    <d v="2021-08-28T00:00:00"/>
    <x v="5"/>
    <x v="2"/>
    <n v="28"/>
    <x v="4"/>
  </r>
  <r>
    <x v="8"/>
    <x v="8"/>
    <d v="2021-08-31T00:00:00"/>
    <x v="5"/>
    <x v="2"/>
    <n v="31"/>
    <x v="4"/>
  </r>
  <r>
    <x v="3"/>
    <x v="3"/>
    <d v="2021-06-12T00:00:00"/>
    <x v="5"/>
    <x v="0"/>
    <n v="12"/>
    <x v="2"/>
  </r>
  <r>
    <x v="3"/>
    <x v="3"/>
    <d v="2021-06-18T00:00:00"/>
    <x v="5"/>
    <x v="0"/>
    <n v="18"/>
    <x v="0"/>
  </r>
  <r>
    <x v="3"/>
    <x v="3"/>
    <d v="2021-06-22T00:00:00"/>
    <x v="5"/>
    <x v="0"/>
    <n v="22"/>
    <x v="3"/>
  </r>
  <r>
    <x v="3"/>
    <x v="3"/>
    <d v="2021-07-04T00:00:00"/>
    <x v="5"/>
    <x v="1"/>
    <n v="4"/>
    <x v="4"/>
  </r>
  <r>
    <x v="3"/>
    <x v="3"/>
    <d v="2021-07-15T00:00:00"/>
    <x v="5"/>
    <x v="1"/>
    <n v="15"/>
    <x v="12"/>
  </r>
  <r>
    <x v="3"/>
    <x v="3"/>
    <d v="2021-07-16T00:00:00"/>
    <x v="5"/>
    <x v="1"/>
    <n v="16"/>
    <x v="3"/>
  </r>
  <r>
    <x v="3"/>
    <x v="3"/>
    <d v="2021-07-17T00:00:00"/>
    <x v="5"/>
    <x v="1"/>
    <n v="17"/>
    <x v="11"/>
  </r>
  <r>
    <x v="3"/>
    <x v="3"/>
    <d v="2021-07-18T00:00:00"/>
    <x v="5"/>
    <x v="1"/>
    <n v="18"/>
    <x v="11"/>
  </r>
  <r>
    <x v="3"/>
    <x v="3"/>
    <d v="2021-07-19T00:00:00"/>
    <x v="5"/>
    <x v="1"/>
    <n v="19"/>
    <x v="20"/>
  </r>
  <r>
    <x v="3"/>
    <x v="3"/>
    <d v="2021-07-20T00:00:00"/>
    <x v="5"/>
    <x v="1"/>
    <n v="20"/>
    <x v="11"/>
  </r>
  <r>
    <x v="3"/>
    <x v="3"/>
    <d v="2021-07-21T00:00:00"/>
    <x v="5"/>
    <x v="1"/>
    <n v="21"/>
    <x v="13"/>
  </r>
  <r>
    <x v="3"/>
    <x v="3"/>
    <d v="2021-07-22T00:00:00"/>
    <x v="5"/>
    <x v="1"/>
    <n v="22"/>
    <x v="22"/>
  </r>
  <r>
    <x v="3"/>
    <x v="3"/>
    <d v="2021-07-23T00:00:00"/>
    <x v="5"/>
    <x v="1"/>
    <n v="23"/>
    <x v="16"/>
  </r>
  <r>
    <x v="3"/>
    <x v="3"/>
    <d v="2021-07-24T00:00:00"/>
    <x v="5"/>
    <x v="1"/>
    <n v="24"/>
    <x v="1"/>
  </r>
  <r>
    <x v="3"/>
    <x v="3"/>
    <d v="2021-07-25T00:00:00"/>
    <x v="5"/>
    <x v="1"/>
    <n v="25"/>
    <x v="3"/>
  </r>
  <r>
    <x v="3"/>
    <x v="3"/>
    <d v="2021-07-26T00:00:00"/>
    <x v="5"/>
    <x v="1"/>
    <n v="26"/>
    <x v="17"/>
  </r>
  <r>
    <x v="3"/>
    <x v="3"/>
    <d v="2021-07-27T00:00:00"/>
    <x v="5"/>
    <x v="1"/>
    <n v="27"/>
    <x v="14"/>
  </r>
  <r>
    <x v="3"/>
    <x v="3"/>
    <d v="2021-07-28T00:00:00"/>
    <x v="5"/>
    <x v="1"/>
    <n v="28"/>
    <x v="17"/>
  </r>
  <r>
    <x v="3"/>
    <x v="3"/>
    <d v="2021-07-29T00:00:00"/>
    <x v="5"/>
    <x v="1"/>
    <n v="29"/>
    <x v="20"/>
  </r>
  <r>
    <x v="3"/>
    <x v="3"/>
    <d v="2021-07-30T00:00:00"/>
    <x v="5"/>
    <x v="1"/>
    <n v="30"/>
    <x v="13"/>
  </r>
  <r>
    <x v="3"/>
    <x v="3"/>
    <d v="2021-07-31T00:00:00"/>
    <x v="5"/>
    <x v="1"/>
    <n v="31"/>
    <x v="3"/>
  </r>
  <r>
    <x v="3"/>
    <x v="3"/>
    <d v="2021-08-02T00:00:00"/>
    <x v="5"/>
    <x v="2"/>
    <n v="2"/>
    <x v="16"/>
  </r>
  <r>
    <x v="3"/>
    <x v="3"/>
    <d v="2021-08-04T00:00:00"/>
    <x v="5"/>
    <x v="2"/>
    <n v="4"/>
    <x v="1"/>
  </r>
  <r>
    <x v="3"/>
    <x v="3"/>
    <d v="2021-08-08T00:00:00"/>
    <x v="5"/>
    <x v="2"/>
    <n v="8"/>
    <x v="6"/>
  </r>
  <r>
    <x v="3"/>
    <x v="3"/>
    <d v="2021-08-09T00:00:00"/>
    <x v="5"/>
    <x v="2"/>
    <n v="9"/>
    <x v="5"/>
  </r>
  <r>
    <x v="3"/>
    <x v="3"/>
    <d v="2021-08-10T00:00:00"/>
    <x v="5"/>
    <x v="2"/>
    <n v="10"/>
    <x v="5"/>
  </r>
  <r>
    <x v="3"/>
    <x v="3"/>
    <d v="2021-08-11T00:00:00"/>
    <x v="5"/>
    <x v="2"/>
    <n v="11"/>
    <x v="3"/>
  </r>
  <r>
    <x v="3"/>
    <x v="3"/>
    <d v="2021-08-12T00:00:00"/>
    <x v="5"/>
    <x v="2"/>
    <n v="12"/>
    <x v="3"/>
  </r>
  <r>
    <x v="3"/>
    <x v="3"/>
    <d v="2021-08-13T00:00:00"/>
    <x v="5"/>
    <x v="2"/>
    <n v="13"/>
    <x v="12"/>
  </r>
  <r>
    <x v="3"/>
    <x v="3"/>
    <d v="2021-08-14T00:00:00"/>
    <x v="5"/>
    <x v="2"/>
    <n v="14"/>
    <x v="2"/>
  </r>
  <r>
    <x v="3"/>
    <x v="3"/>
    <d v="2021-08-16T00:00:00"/>
    <x v="5"/>
    <x v="2"/>
    <n v="16"/>
    <x v="2"/>
  </r>
  <r>
    <x v="3"/>
    <x v="3"/>
    <d v="2021-08-18T00:00:00"/>
    <x v="5"/>
    <x v="2"/>
    <n v="18"/>
    <x v="10"/>
  </r>
  <r>
    <x v="3"/>
    <x v="3"/>
    <d v="2021-08-20T00:00:00"/>
    <x v="5"/>
    <x v="2"/>
    <n v="20"/>
    <x v="0"/>
  </r>
  <r>
    <x v="3"/>
    <x v="3"/>
    <d v="2021-08-25T00:00:00"/>
    <x v="5"/>
    <x v="2"/>
    <n v="25"/>
    <x v="3"/>
  </r>
  <r>
    <x v="3"/>
    <x v="3"/>
    <d v="2021-08-28T00:00:00"/>
    <x v="5"/>
    <x v="2"/>
    <n v="28"/>
    <x v="6"/>
  </r>
  <r>
    <x v="3"/>
    <x v="3"/>
    <d v="2021-08-30T00:00:00"/>
    <x v="5"/>
    <x v="2"/>
    <n v="30"/>
    <x v="16"/>
  </r>
  <r>
    <x v="4"/>
    <x v="4"/>
    <d v="2021-06-08T00:00:00"/>
    <x v="5"/>
    <x v="0"/>
    <n v="8"/>
    <x v="3"/>
  </r>
  <r>
    <x v="4"/>
    <x v="4"/>
    <d v="2021-06-10T00:00:00"/>
    <x v="5"/>
    <x v="0"/>
    <n v="10"/>
    <x v="7"/>
  </r>
  <r>
    <x v="4"/>
    <x v="4"/>
    <d v="2021-06-12T00:00:00"/>
    <x v="5"/>
    <x v="0"/>
    <n v="12"/>
    <x v="16"/>
  </r>
  <r>
    <x v="4"/>
    <x v="4"/>
    <d v="2021-06-13T00:00:00"/>
    <x v="5"/>
    <x v="0"/>
    <n v="13"/>
    <x v="4"/>
  </r>
  <r>
    <x v="4"/>
    <x v="4"/>
    <d v="2021-06-14T00:00:00"/>
    <x v="5"/>
    <x v="0"/>
    <n v="14"/>
    <x v="7"/>
  </r>
  <r>
    <x v="4"/>
    <x v="4"/>
    <d v="2021-06-15T00:00:00"/>
    <x v="5"/>
    <x v="0"/>
    <n v="15"/>
    <x v="23"/>
  </r>
  <r>
    <x v="4"/>
    <x v="4"/>
    <d v="2021-06-22T00:00:00"/>
    <x v="5"/>
    <x v="0"/>
    <n v="22"/>
    <x v="4"/>
  </r>
  <r>
    <x v="4"/>
    <x v="4"/>
    <d v="2021-07-02T00:00:00"/>
    <x v="5"/>
    <x v="1"/>
    <n v="2"/>
    <x v="1"/>
  </r>
  <r>
    <x v="4"/>
    <x v="4"/>
    <d v="2021-07-09T00:00:00"/>
    <x v="5"/>
    <x v="1"/>
    <n v="9"/>
    <x v="5"/>
  </r>
  <r>
    <x v="4"/>
    <x v="4"/>
    <d v="2021-07-10T00:00:00"/>
    <x v="5"/>
    <x v="1"/>
    <n v="10"/>
    <x v="6"/>
  </r>
  <r>
    <x v="4"/>
    <x v="4"/>
    <d v="2021-07-11T00:00:00"/>
    <x v="5"/>
    <x v="1"/>
    <n v="11"/>
    <x v="5"/>
  </r>
  <r>
    <x v="4"/>
    <x v="4"/>
    <d v="2021-07-12T00:00:00"/>
    <x v="5"/>
    <x v="1"/>
    <n v="12"/>
    <x v="13"/>
  </r>
  <r>
    <x v="4"/>
    <x v="4"/>
    <d v="2021-07-15T00:00:00"/>
    <x v="5"/>
    <x v="1"/>
    <n v="15"/>
    <x v="0"/>
  </r>
  <r>
    <x v="4"/>
    <x v="4"/>
    <d v="2021-07-16T00:00:00"/>
    <x v="5"/>
    <x v="1"/>
    <n v="16"/>
    <x v="0"/>
  </r>
  <r>
    <x v="4"/>
    <x v="4"/>
    <d v="2021-07-17T00:00:00"/>
    <x v="5"/>
    <x v="1"/>
    <n v="17"/>
    <x v="1"/>
  </r>
  <r>
    <x v="4"/>
    <x v="4"/>
    <d v="2021-07-18T00:00:00"/>
    <x v="5"/>
    <x v="1"/>
    <n v="18"/>
    <x v="6"/>
  </r>
  <r>
    <x v="4"/>
    <x v="4"/>
    <d v="2021-07-19T00:00:00"/>
    <x v="5"/>
    <x v="1"/>
    <n v="19"/>
    <x v="20"/>
  </r>
  <r>
    <x v="4"/>
    <x v="4"/>
    <d v="2021-07-20T00:00:00"/>
    <x v="5"/>
    <x v="1"/>
    <n v="20"/>
    <x v="17"/>
  </r>
  <r>
    <x v="4"/>
    <x v="4"/>
    <d v="2021-07-21T00:00:00"/>
    <x v="5"/>
    <x v="1"/>
    <n v="21"/>
    <x v="8"/>
  </r>
  <r>
    <x v="4"/>
    <x v="4"/>
    <d v="2021-07-22T00:00:00"/>
    <x v="5"/>
    <x v="1"/>
    <n v="22"/>
    <x v="14"/>
  </r>
  <r>
    <x v="4"/>
    <x v="4"/>
    <d v="2021-07-23T00:00:00"/>
    <x v="5"/>
    <x v="1"/>
    <n v="23"/>
    <x v="1"/>
  </r>
  <r>
    <x v="4"/>
    <x v="4"/>
    <d v="2021-07-24T00:00:00"/>
    <x v="5"/>
    <x v="1"/>
    <n v="24"/>
    <x v="5"/>
  </r>
  <r>
    <x v="4"/>
    <x v="4"/>
    <d v="2021-07-25T00:00:00"/>
    <x v="5"/>
    <x v="1"/>
    <n v="25"/>
    <x v="10"/>
  </r>
  <r>
    <x v="4"/>
    <x v="4"/>
    <d v="2021-07-26T00:00:00"/>
    <x v="5"/>
    <x v="1"/>
    <n v="26"/>
    <x v="10"/>
  </r>
  <r>
    <x v="4"/>
    <x v="4"/>
    <d v="2021-07-27T00:00:00"/>
    <x v="5"/>
    <x v="1"/>
    <n v="27"/>
    <x v="15"/>
  </r>
  <r>
    <x v="4"/>
    <x v="4"/>
    <d v="2021-07-28T00:00:00"/>
    <x v="5"/>
    <x v="1"/>
    <n v="28"/>
    <x v="10"/>
  </r>
  <r>
    <x v="4"/>
    <x v="4"/>
    <d v="2021-07-29T00:00:00"/>
    <x v="5"/>
    <x v="1"/>
    <n v="29"/>
    <x v="5"/>
  </r>
  <r>
    <x v="4"/>
    <x v="4"/>
    <d v="2021-07-30T00:00:00"/>
    <x v="5"/>
    <x v="1"/>
    <n v="30"/>
    <x v="12"/>
  </r>
  <r>
    <x v="4"/>
    <x v="4"/>
    <d v="2021-08-01T00:00:00"/>
    <x v="5"/>
    <x v="2"/>
    <n v="1"/>
    <x v="12"/>
  </r>
  <r>
    <x v="4"/>
    <x v="4"/>
    <d v="2021-08-02T00:00:00"/>
    <x v="5"/>
    <x v="2"/>
    <n v="2"/>
    <x v="7"/>
  </r>
  <r>
    <x v="4"/>
    <x v="4"/>
    <d v="2021-08-05T00:00:00"/>
    <x v="5"/>
    <x v="2"/>
    <n v="5"/>
    <x v="2"/>
  </r>
  <r>
    <x v="4"/>
    <x v="4"/>
    <d v="2021-08-08T00:00:00"/>
    <x v="5"/>
    <x v="2"/>
    <n v="8"/>
    <x v="7"/>
  </r>
  <r>
    <x v="4"/>
    <x v="4"/>
    <d v="2021-08-09T00:00:00"/>
    <x v="5"/>
    <x v="2"/>
    <n v="9"/>
    <x v="7"/>
  </r>
  <r>
    <x v="4"/>
    <x v="4"/>
    <d v="2021-08-11T00:00:00"/>
    <x v="5"/>
    <x v="2"/>
    <n v="11"/>
    <x v="20"/>
  </r>
  <r>
    <x v="4"/>
    <x v="4"/>
    <d v="2021-08-13T00:00:00"/>
    <x v="5"/>
    <x v="2"/>
    <n v="13"/>
    <x v="10"/>
  </r>
  <r>
    <x v="4"/>
    <x v="4"/>
    <d v="2021-08-14T00:00:00"/>
    <x v="5"/>
    <x v="2"/>
    <n v="14"/>
    <x v="1"/>
  </r>
  <r>
    <x v="4"/>
    <x v="4"/>
    <d v="2021-08-16T00:00:00"/>
    <x v="5"/>
    <x v="2"/>
    <n v="16"/>
    <x v="6"/>
  </r>
  <r>
    <x v="4"/>
    <x v="4"/>
    <d v="2021-08-17T00:00:00"/>
    <x v="5"/>
    <x v="2"/>
    <n v="17"/>
    <x v="1"/>
  </r>
  <r>
    <x v="4"/>
    <x v="4"/>
    <d v="2021-08-18T00:00:00"/>
    <x v="5"/>
    <x v="2"/>
    <n v="18"/>
    <x v="0"/>
  </r>
  <r>
    <x v="4"/>
    <x v="4"/>
    <d v="2021-08-25T00:00:00"/>
    <x v="5"/>
    <x v="2"/>
    <n v="25"/>
    <x v="0"/>
  </r>
  <r>
    <x v="4"/>
    <x v="4"/>
    <d v="2021-08-28T00:00:00"/>
    <x v="5"/>
    <x v="2"/>
    <n v="28"/>
    <x v="3"/>
  </r>
  <r>
    <x v="4"/>
    <x v="4"/>
    <d v="2021-08-31T00:00:00"/>
    <x v="5"/>
    <x v="2"/>
    <n v="31"/>
    <x v="1"/>
  </r>
  <r>
    <x v="5"/>
    <x v="5"/>
    <d v="2021-06-04T00:00:00"/>
    <x v="5"/>
    <x v="0"/>
    <n v="4"/>
    <x v="0"/>
  </r>
  <r>
    <x v="5"/>
    <x v="5"/>
    <d v="2021-06-08T00:00:00"/>
    <x v="5"/>
    <x v="0"/>
    <n v="8"/>
    <x v="11"/>
  </r>
  <r>
    <x v="5"/>
    <x v="5"/>
    <d v="2021-06-10T00:00:00"/>
    <x v="5"/>
    <x v="0"/>
    <n v="10"/>
    <x v="13"/>
  </r>
  <r>
    <x v="5"/>
    <x v="5"/>
    <d v="2021-06-12T00:00:00"/>
    <x v="5"/>
    <x v="0"/>
    <n v="12"/>
    <x v="16"/>
  </r>
  <r>
    <x v="5"/>
    <x v="5"/>
    <d v="2021-06-13T00:00:00"/>
    <x v="5"/>
    <x v="0"/>
    <n v="13"/>
    <x v="2"/>
  </r>
  <r>
    <x v="5"/>
    <x v="5"/>
    <d v="2021-06-14T00:00:00"/>
    <x v="5"/>
    <x v="0"/>
    <n v="14"/>
    <x v="6"/>
  </r>
  <r>
    <x v="5"/>
    <x v="5"/>
    <d v="2021-06-15T00:00:00"/>
    <x v="5"/>
    <x v="0"/>
    <n v="15"/>
    <x v="19"/>
  </r>
  <r>
    <x v="5"/>
    <x v="5"/>
    <d v="2021-06-17T00:00:00"/>
    <x v="5"/>
    <x v="0"/>
    <n v="17"/>
    <x v="0"/>
  </r>
  <r>
    <x v="5"/>
    <x v="5"/>
    <d v="2021-06-18T00:00:00"/>
    <x v="5"/>
    <x v="0"/>
    <n v="18"/>
    <x v="6"/>
  </r>
  <r>
    <x v="5"/>
    <x v="5"/>
    <d v="2021-06-22T00:00:00"/>
    <x v="5"/>
    <x v="0"/>
    <n v="22"/>
    <x v="5"/>
  </r>
  <r>
    <x v="5"/>
    <x v="5"/>
    <d v="2021-07-02T00:00:00"/>
    <x v="5"/>
    <x v="1"/>
    <n v="2"/>
    <x v="6"/>
  </r>
  <r>
    <x v="5"/>
    <x v="5"/>
    <d v="2021-07-09T00:00:00"/>
    <x v="5"/>
    <x v="1"/>
    <n v="9"/>
    <x v="0"/>
  </r>
  <r>
    <x v="5"/>
    <x v="5"/>
    <d v="2021-07-10T00:00:00"/>
    <x v="5"/>
    <x v="1"/>
    <n v="10"/>
    <x v="12"/>
  </r>
  <r>
    <x v="5"/>
    <x v="5"/>
    <d v="2021-07-11T00:00:00"/>
    <x v="5"/>
    <x v="1"/>
    <n v="11"/>
    <x v="11"/>
  </r>
  <r>
    <x v="5"/>
    <x v="5"/>
    <d v="2021-07-12T00:00:00"/>
    <x v="5"/>
    <x v="1"/>
    <n v="12"/>
    <x v="23"/>
  </r>
  <r>
    <x v="5"/>
    <x v="5"/>
    <d v="2021-07-16T00:00:00"/>
    <x v="5"/>
    <x v="1"/>
    <n v="16"/>
    <x v="5"/>
  </r>
  <r>
    <x v="5"/>
    <x v="5"/>
    <d v="2021-07-17T00:00:00"/>
    <x v="5"/>
    <x v="1"/>
    <n v="17"/>
    <x v="14"/>
  </r>
  <r>
    <x v="5"/>
    <x v="5"/>
    <d v="2021-07-18T00:00:00"/>
    <x v="5"/>
    <x v="1"/>
    <n v="18"/>
    <x v="10"/>
  </r>
  <r>
    <x v="5"/>
    <x v="5"/>
    <d v="2021-07-19T00:00:00"/>
    <x v="5"/>
    <x v="1"/>
    <n v="19"/>
    <x v="21"/>
  </r>
  <r>
    <x v="5"/>
    <x v="5"/>
    <d v="2021-07-20T00:00:00"/>
    <x v="5"/>
    <x v="1"/>
    <n v="20"/>
    <x v="9"/>
  </r>
  <r>
    <x v="5"/>
    <x v="5"/>
    <d v="2021-07-21T00:00:00"/>
    <x v="5"/>
    <x v="1"/>
    <n v="21"/>
    <x v="14"/>
  </r>
  <r>
    <x v="5"/>
    <x v="5"/>
    <d v="2021-07-22T00:00:00"/>
    <x v="5"/>
    <x v="1"/>
    <n v="22"/>
    <x v="9"/>
  </r>
  <r>
    <x v="5"/>
    <x v="5"/>
    <d v="2021-07-23T00:00:00"/>
    <x v="5"/>
    <x v="1"/>
    <n v="23"/>
    <x v="16"/>
  </r>
  <r>
    <x v="5"/>
    <x v="5"/>
    <d v="2021-07-24T00:00:00"/>
    <x v="5"/>
    <x v="1"/>
    <n v="24"/>
    <x v="6"/>
  </r>
  <r>
    <x v="5"/>
    <x v="5"/>
    <d v="2021-07-25T00:00:00"/>
    <x v="5"/>
    <x v="1"/>
    <n v="25"/>
    <x v="10"/>
  </r>
  <r>
    <x v="5"/>
    <x v="5"/>
    <d v="2021-07-26T00:00:00"/>
    <x v="5"/>
    <x v="1"/>
    <n v="26"/>
    <x v="12"/>
  </r>
  <r>
    <x v="5"/>
    <x v="5"/>
    <d v="2021-07-27T00:00:00"/>
    <x v="5"/>
    <x v="1"/>
    <n v="27"/>
    <x v="20"/>
  </r>
  <r>
    <x v="5"/>
    <x v="5"/>
    <d v="2021-07-28T00:00:00"/>
    <x v="5"/>
    <x v="1"/>
    <n v="28"/>
    <x v="9"/>
  </r>
  <r>
    <x v="5"/>
    <x v="5"/>
    <d v="2021-07-29T00:00:00"/>
    <x v="5"/>
    <x v="1"/>
    <n v="29"/>
    <x v="14"/>
  </r>
  <r>
    <x v="5"/>
    <x v="5"/>
    <d v="2021-07-30T00:00:00"/>
    <x v="5"/>
    <x v="1"/>
    <n v="30"/>
    <x v="7"/>
  </r>
  <r>
    <x v="5"/>
    <x v="5"/>
    <d v="2021-08-01T00:00:00"/>
    <x v="5"/>
    <x v="2"/>
    <n v="1"/>
    <x v="5"/>
  </r>
  <r>
    <x v="5"/>
    <x v="5"/>
    <d v="2021-08-02T00:00:00"/>
    <x v="5"/>
    <x v="2"/>
    <n v="2"/>
    <x v="17"/>
  </r>
  <r>
    <x v="5"/>
    <x v="5"/>
    <d v="2021-08-08T00:00:00"/>
    <x v="5"/>
    <x v="2"/>
    <n v="8"/>
    <x v="8"/>
  </r>
  <r>
    <x v="5"/>
    <x v="5"/>
    <d v="2021-08-09T00:00:00"/>
    <x v="5"/>
    <x v="2"/>
    <n v="9"/>
    <x v="8"/>
  </r>
  <r>
    <x v="5"/>
    <x v="5"/>
    <d v="2021-08-10T00:00:00"/>
    <x v="5"/>
    <x v="2"/>
    <n v="10"/>
    <x v="2"/>
  </r>
  <r>
    <x v="5"/>
    <x v="5"/>
    <d v="2021-08-11T00:00:00"/>
    <x v="5"/>
    <x v="2"/>
    <n v="11"/>
    <x v="18"/>
  </r>
  <r>
    <x v="5"/>
    <x v="5"/>
    <d v="2021-08-13T00:00:00"/>
    <x v="5"/>
    <x v="2"/>
    <n v="13"/>
    <x v="20"/>
  </r>
  <r>
    <x v="5"/>
    <x v="5"/>
    <d v="2021-08-14T00:00:00"/>
    <x v="5"/>
    <x v="2"/>
    <n v="14"/>
    <x v="7"/>
  </r>
  <r>
    <x v="5"/>
    <x v="5"/>
    <d v="2021-08-16T00:00:00"/>
    <x v="5"/>
    <x v="2"/>
    <n v="16"/>
    <x v="10"/>
  </r>
  <r>
    <x v="5"/>
    <x v="5"/>
    <d v="2021-08-18T00:00:00"/>
    <x v="5"/>
    <x v="2"/>
    <n v="18"/>
    <x v="16"/>
  </r>
  <r>
    <x v="5"/>
    <x v="5"/>
    <d v="2021-08-25T00:00:00"/>
    <x v="5"/>
    <x v="2"/>
    <n v="25"/>
    <x v="12"/>
  </r>
  <r>
    <x v="5"/>
    <x v="5"/>
    <d v="2021-08-28T00:00:00"/>
    <x v="5"/>
    <x v="2"/>
    <n v="28"/>
    <x v="3"/>
  </r>
  <r>
    <x v="5"/>
    <x v="5"/>
    <d v="2021-08-30T00:00:00"/>
    <x v="5"/>
    <x v="2"/>
    <n v="30"/>
    <x v="1"/>
  </r>
  <r>
    <x v="9"/>
    <x v="9"/>
    <d v="2021-06-15T00:00:00"/>
    <x v="5"/>
    <x v="0"/>
    <n v="15"/>
    <x v="4"/>
  </r>
  <r>
    <x v="9"/>
    <x v="9"/>
    <d v="2021-07-10T00:00:00"/>
    <x v="5"/>
    <x v="1"/>
    <n v="10"/>
    <x v="8"/>
  </r>
  <r>
    <x v="9"/>
    <x v="9"/>
    <d v="2021-07-11T00:00:00"/>
    <x v="5"/>
    <x v="1"/>
    <n v="11"/>
    <x v="12"/>
  </r>
  <r>
    <x v="9"/>
    <x v="9"/>
    <d v="2021-07-17T00:00:00"/>
    <x v="5"/>
    <x v="1"/>
    <n v="17"/>
    <x v="0"/>
  </r>
  <r>
    <x v="9"/>
    <x v="9"/>
    <d v="2021-07-18T00:00:00"/>
    <x v="5"/>
    <x v="1"/>
    <n v="18"/>
    <x v="4"/>
  </r>
  <r>
    <x v="9"/>
    <x v="9"/>
    <d v="2021-07-19T00:00:00"/>
    <x v="5"/>
    <x v="1"/>
    <n v="19"/>
    <x v="12"/>
  </r>
  <r>
    <x v="9"/>
    <x v="9"/>
    <d v="2021-07-22T00:00:00"/>
    <x v="5"/>
    <x v="1"/>
    <n v="22"/>
    <x v="12"/>
  </r>
  <r>
    <x v="9"/>
    <x v="9"/>
    <d v="2021-07-23T00:00:00"/>
    <x v="5"/>
    <x v="1"/>
    <n v="23"/>
    <x v="16"/>
  </r>
  <r>
    <x v="9"/>
    <x v="9"/>
    <d v="2021-07-25T00:00:00"/>
    <x v="5"/>
    <x v="1"/>
    <n v="25"/>
    <x v="3"/>
  </r>
  <r>
    <x v="9"/>
    <x v="9"/>
    <d v="2021-07-26T00:00:00"/>
    <x v="5"/>
    <x v="1"/>
    <n v="26"/>
    <x v="8"/>
  </r>
  <r>
    <x v="9"/>
    <x v="9"/>
    <d v="2021-07-27T00:00:00"/>
    <x v="5"/>
    <x v="1"/>
    <n v="27"/>
    <x v="8"/>
  </r>
  <r>
    <x v="9"/>
    <x v="9"/>
    <d v="2021-07-30T00:00:00"/>
    <x v="5"/>
    <x v="1"/>
    <n v="30"/>
    <x v="8"/>
  </r>
  <r>
    <x v="9"/>
    <x v="9"/>
    <d v="2021-08-09T00:00:00"/>
    <x v="5"/>
    <x v="2"/>
    <n v="9"/>
    <x v="6"/>
  </r>
  <r>
    <x v="9"/>
    <x v="9"/>
    <d v="2021-08-11T00:00:00"/>
    <x v="5"/>
    <x v="2"/>
    <n v="11"/>
    <x v="8"/>
  </r>
  <r>
    <x v="9"/>
    <x v="9"/>
    <d v="2021-08-13T00:00:00"/>
    <x v="5"/>
    <x v="2"/>
    <n v="13"/>
    <x v="1"/>
  </r>
  <r>
    <x v="9"/>
    <x v="9"/>
    <d v="2021-08-14T00:00:00"/>
    <x v="5"/>
    <x v="2"/>
    <n v="14"/>
    <x v="4"/>
  </r>
  <r>
    <x v="9"/>
    <x v="9"/>
    <d v="2021-08-16T00:00:00"/>
    <x v="5"/>
    <x v="2"/>
    <n v="16"/>
    <x v="5"/>
  </r>
  <r>
    <x v="9"/>
    <x v="9"/>
    <d v="2021-08-18T00:00:00"/>
    <x v="5"/>
    <x v="2"/>
    <n v="18"/>
    <x v="12"/>
  </r>
  <r>
    <x v="9"/>
    <x v="9"/>
    <d v="2021-08-25T00:00:00"/>
    <x v="5"/>
    <x v="2"/>
    <n v="25"/>
    <x v="10"/>
  </r>
  <r>
    <x v="9"/>
    <x v="9"/>
    <d v="2021-08-28T00:00:00"/>
    <x v="5"/>
    <x v="2"/>
    <n v="28"/>
    <x v="16"/>
  </r>
  <r>
    <x v="6"/>
    <x v="6"/>
    <d v="2021-06-07T00:00:00"/>
    <x v="5"/>
    <x v="0"/>
    <n v="7"/>
    <x v="4"/>
  </r>
  <r>
    <x v="6"/>
    <x v="6"/>
    <d v="2021-06-08T00:00:00"/>
    <x v="5"/>
    <x v="0"/>
    <n v="8"/>
    <x v="3"/>
  </r>
  <r>
    <x v="6"/>
    <x v="6"/>
    <d v="2021-06-10T00:00:00"/>
    <x v="5"/>
    <x v="0"/>
    <n v="10"/>
    <x v="3"/>
  </r>
  <r>
    <x v="6"/>
    <x v="6"/>
    <d v="2021-06-12T00:00:00"/>
    <x v="5"/>
    <x v="0"/>
    <n v="12"/>
    <x v="16"/>
  </r>
  <r>
    <x v="6"/>
    <x v="6"/>
    <d v="2021-06-13T00:00:00"/>
    <x v="5"/>
    <x v="0"/>
    <n v="13"/>
    <x v="2"/>
  </r>
  <r>
    <x v="6"/>
    <x v="6"/>
    <d v="2021-06-14T00:00:00"/>
    <x v="5"/>
    <x v="0"/>
    <n v="14"/>
    <x v="8"/>
  </r>
  <r>
    <x v="6"/>
    <x v="6"/>
    <d v="2021-06-15T00:00:00"/>
    <x v="5"/>
    <x v="0"/>
    <n v="15"/>
    <x v="15"/>
  </r>
  <r>
    <x v="6"/>
    <x v="6"/>
    <d v="2021-07-09T00:00:00"/>
    <x v="5"/>
    <x v="1"/>
    <n v="9"/>
    <x v="16"/>
  </r>
  <r>
    <x v="6"/>
    <x v="6"/>
    <d v="2021-07-10T00:00:00"/>
    <x v="5"/>
    <x v="1"/>
    <n v="10"/>
    <x v="4"/>
  </r>
  <r>
    <x v="6"/>
    <x v="6"/>
    <d v="2021-07-11T00:00:00"/>
    <x v="5"/>
    <x v="1"/>
    <n v="11"/>
    <x v="5"/>
  </r>
  <r>
    <x v="6"/>
    <x v="6"/>
    <d v="2021-07-12T00:00:00"/>
    <x v="5"/>
    <x v="1"/>
    <n v="12"/>
    <x v="7"/>
  </r>
  <r>
    <x v="6"/>
    <x v="6"/>
    <d v="2021-07-16T00:00:00"/>
    <x v="5"/>
    <x v="1"/>
    <n v="16"/>
    <x v="4"/>
  </r>
  <r>
    <x v="6"/>
    <x v="6"/>
    <d v="2021-07-18T00:00:00"/>
    <x v="5"/>
    <x v="1"/>
    <n v="18"/>
    <x v="16"/>
  </r>
  <r>
    <x v="6"/>
    <x v="6"/>
    <d v="2021-07-19T00:00:00"/>
    <x v="5"/>
    <x v="1"/>
    <n v="19"/>
    <x v="11"/>
  </r>
  <r>
    <x v="6"/>
    <x v="6"/>
    <d v="2021-07-20T00:00:00"/>
    <x v="5"/>
    <x v="1"/>
    <n v="20"/>
    <x v="20"/>
  </r>
  <r>
    <x v="6"/>
    <x v="6"/>
    <d v="2021-07-22T00:00:00"/>
    <x v="5"/>
    <x v="1"/>
    <n v="22"/>
    <x v="3"/>
  </r>
  <r>
    <x v="6"/>
    <x v="6"/>
    <d v="2021-07-24T00:00:00"/>
    <x v="5"/>
    <x v="1"/>
    <n v="24"/>
    <x v="4"/>
  </r>
  <r>
    <x v="6"/>
    <x v="6"/>
    <d v="2021-07-25T00:00:00"/>
    <x v="5"/>
    <x v="1"/>
    <n v="25"/>
    <x v="3"/>
  </r>
  <r>
    <x v="6"/>
    <x v="6"/>
    <d v="2021-07-26T00:00:00"/>
    <x v="5"/>
    <x v="1"/>
    <n v="26"/>
    <x v="7"/>
  </r>
  <r>
    <x v="6"/>
    <x v="6"/>
    <d v="2021-07-27T00:00:00"/>
    <x v="5"/>
    <x v="1"/>
    <n v="27"/>
    <x v="9"/>
  </r>
  <r>
    <x v="6"/>
    <x v="6"/>
    <d v="2021-07-28T00:00:00"/>
    <x v="5"/>
    <x v="1"/>
    <n v="28"/>
    <x v="18"/>
  </r>
  <r>
    <x v="6"/>
    <x v="6"/>
    <d v="2021-07-30T00:00:00"/>
    <x v="5"/>
    <x v="1"/>
    <n v="30"/>
    <x v="0"/>
  </r>
  <r>
    <x v="6"/>
    <x v="6"/>
    <d v="2021-08-01T00:00:00"/>
    <x v="5"/>
    <x v="2"/>
    <n v="1"/>
    <x v="12"/>
  </r>
  <r>
    <x v="6"/>
    <x v="6"/>
    <d v="2021-08-02T00:00:00"/>
    <x v="5"/>
    <x v="2"/>
    <n v="2"/>
    <x v="10"/>
  </r>
  <r>
    <x v="6"/>
    <x v="6"/>
    <d v="2021-08-05T00:00:00"/>
    <x v="5"/>
    <x v="2"/>
    <n v="5"/>
    <x v="6"/>
  </r>
  <r>
    <x v="6"/>
    <x v="6"/>
    <d v="2021-08-08T00:00:00"/>
    <x v="5"/>
    <x v="2"/>
    <n v="8"/>
    <x v="3"/>
  </r>
  <r>
    <x v="6"/>
    <x v="6"/>
    <d v="2021-08-10T00:00:00"/>
    <x v="5"/>
    <x v="2"/>
    <n v="10"/>
    <x v="18"/>
  </r>
  <r>
    <x v="6"/>
    <x v="6"/>
    <d v="2021-08-11T00:00:00"/>
    <x v="5"/>
    <x v="2"/>
    <n v="11"/>
    <x v="11"/>
  </r>
  <r>
    <x v="6"/>
    <x v="6"/>
    <d v="2021-08-14T00:00:00"/>
    <x v="5"/>
    <x v="2"/>
    <n v="14"/>
    <x v="4"/>
  </r>
  <r>
    <x v="6"/>
    <x v="6"/>
    <d v="2021-08-17T00:00:00"/>
    <x v="5"/>
    <x v="2"/>
    <n v="17"/>
    <x v="4"/>
  </r>
  <r>
    <x v="6"/>
    <x v="6"/>
    <d v="2021-08-21T00:00:00"/>
    <x v="5"/>
    <x v="2"/>
    <n v="21"/>
    <x v="0"/>
  </r>
  <r>
    <x v="6"/>
    <x v="6"/>
    <d v="2021-08-31T00:00:00"/>
    <x v="5"/>
    <x v="2"/>
    <n v="31"/>
    <x v="2"/>
  </r>
  <r>
    <x v="7"/>
    <x v="7"/>
    <d v="2021-06-14T00:00:00"/>
    <x v="5"/>
    <x v="0"/>
    <n v="14"/>
    <x v="2"/>
  </r>
  <r>
    <x v="7"/>
    <x v="7"/>
    <d v="2021-07-11T00:00:00"/>
    <x v="5"/>
    <x v="1"/>
    <n v="11"/>
    <x v="4"/>
  </r>
  <r>
    <x v="7"/>
    <x v="7"/>
    <d v="2021-07-17T00:00:00"/>
    <x v="5"/>
    <x v="1"/>
    <n v="17"/>
    <x v="0"/>
  </r>
  <r>
    <x v="7"/>
    <x v="7"/>
    <d v="2021-07-18T00:00:00"/>
    <x v="5"/>
    <x v="1"/>
    <n v="18"/>
    <x v="5"/>
  </r>
  <r>
    <x v="7"/>
    <x v="7"/>
    <d v="2021-07-19T00:00:00"/>
    <x v="5"/>
    <x v="1"/>
    <n v="19"/>
    <x v="12"/>
  </r>
  <r>
    <x v="7"/>
    <x v="7"/>
    <d v="2021-07-20T00:00:00"/>
    <x v="5"/>
    <x v="1"/>
    <n v="20"/>
    <x v="5"/>
  </r>
  <r>
    <x v="7"/>
    <x v="7"/>
    <d v="2021-07-22T00:00:00"/>
    <x v="5"/>
    <x v="1"/>
    <n v="22"/>
    <x v="12"/>
  </r>
  <r>
    <x v="7"/>
    <x v="7"/>
    <d v="2021-07-25T00:00:00"/>
    <x v="5"/>
    <x v="1"/>
    <n v="25"/>
    <x v="2"/>
  </r>
  <r>
    <x v="7"/>
    <x v="7"/>
    <d v="2021-07-26T00:00:00"/>
    <x v="5"/>
    <x v="1"/>
    <n v="26"/>
    <x v="5"/>
  </r>
  <r>
    <x v="7"/>
    <x v="7"/>
    <d v="2021-07-27T00:00:00"/>
    <x v="5"/>
    <x v="1"/>
    <n v="27"/>
    <x v="11"/>
  </r>
  <r>
    <x v="7"/>
    <x v="7"/>
    <d v="2021-07-28T00:00:00"/>
    <x v="5"/>
    <x v="1"/>
    <n v="28"/>
    <x v="3"/>
  </r>
  <r>
    <x v="7"/>
    <x v="7"/>
    <d v="2021-08-01T00:00:00"/>
    <x v="5"/>
    <x v="2"/>
    <n v="1"/>
    <x v="6"/>
  </r>
  <r>
    <x v="7"/>
    <x v="7"/>
    <d v="2021-08-02T00:00:00"/>
    <x v="5"/>
    <x v="2"/>
    <n v="2"/>
    <x v="6"/>
  </r>
  <r>
    <x v="7"/>
    <x v="7"/>
    <d v="2021-08-08T00:00:00"/>
    <x v="5"/>
    <x v="2"/>
    <n v="8"/>
    <x v="0"/>
  </r>
  <r>
    <x v="7"/>
    <x v="7"/>
    <d v="2021-08-09T00:00:00"/>
    <x v="5"/>
    <x v="2"/>
    <n v="9"/>
    <x v="0"/>
  </r>
  <r>
    <x v="7"/>
    <x v="7"/>
    <d v="2021-08-10T00:00:00"/>
    <x v="5"/>
    <x v="2"/>
    <n v="10"/>
    <x v="5"/>
  </r>
  <r>
    <x v="7"/>
    <x v="7"/>
    <d v="2021-08-31T00:00:00"/>
    <x v="5"/>
    <x v="2"/>
    <n v="31"/>
    <x v="2"/>
  </r>
  <r>
    <x v="10"/>
    <x v="10"/>
    <d v="2021-06-05T00:00:00"/>
    <x v="5"/>
    <x v="0"/>
    <n v="5"/>
    <x v="0"/>
  </r>
  <r>
    <x v="10"/>
    <x v="10"/>
    <d v="2021-06-14T00:00:00"/>
    <x v="5"/>
    <x v="0"/>
    <n v="14"/>
    <x v="1"/>
  </r>
  <r>
    <x v="10"/>
    <x v="10"/>
    <d v="2021-06-15T00:00:00"/>
    <x v="5"/>
    <x v="0"/>
    <n v="15"/>
    <x v="16"/>
  </r>
  <r>
    <x v="10"/>
    <x v="10"/>
    <d v="2021-06-17T00:00:00"/>
    <x v="5"/>
    <x v="0"/>
    <n v="17"/>
    <x v="0"/>
  </r>
  <r>
    <x v="10"/>
    <x v="10"/>
    <d v="2021-06-30T00:00:00"/>
    <x v="5"/>
    <x v="0"/>
    <n v="30"/>
    <x v="1"/>
  </r>
  <r>
    <x v="10"/>
    <x v="10"/>
    <d v="2021-07-09T00:00:00"/>
    <x v="5"/>
    <x v="1"/>
    <n v="9"/>
    <x v="4"/>
  </r>
  <r>
    <x v="10"/>
    <x v="10"/>
    <d v="2021-07-10T00:00:00"/>
    <x v="5"/>
    <x v="1"/>
    <n v="10"/>
    <x v="1"/>
  </r>
  <r>
    <x v="10"/>
    <x v="10"/>
    <d v="2021-07-11T00:00:00"/>
    <x v="5"/>
    <x v="1"/>
    <n v="11"/>
    <x v="2"/>
  </r>
  <r>
    <x v="10"/>
    <x v="10"/>
    <d v="2021-07-12T00:00:00"/>
    <x v="5"/>
    <x v="1"/>
    <n v="12"/>
    <x v="10"/>
  </r>
  <r>
    <x v="10"/>
    <x v="10"/>
    <d v="2021-07-15T00:00:00"/>
    <x v="5"/>
    <x v="1"/>
    <n v="15"/>
    <x v="0"/>
  </r>
  <r>
    <x v="10"/>
    <x v="10"/>
    <d v="2021-07-16T00:00:00"/>
    <x v="5"/>
    <x v="1"/>
    <n v="16"/>
    <x v="4"/>
  </r>
  <r>
    <x v="10"/>
    <x v="10"/>
    <d v="2021-07-17T00:00:00"/>
    <x v="5"/>
    <x v="1"/>
    <n v="17"/>
    <x v="3"/>
  </r>
  <r>
    <x v="10"/>
    <x v="10"/>
    <d v="2021-07-18T00:00:00"/>
    <x v="5"/>
    <x v="1"/>
    <n v="18"/>
    <x v="8"/>
  </r>
  <r>
    <x v="10"/>
    <x v="10"/>
    <d v="2021-07-19T00:00:00"/>
    <x v="5"/>
    <x v="1"/>
    <n v="19"/>
    <x v="14"/>
  </r>
  <r>
    <x v="10"/>
    <x v="10"/>
    <d v="2021-07-20T00:00:00"/>
    <x v="5"/>
    <x v="1"/>
    <n v="20"/>
    <x v="12"/>
  </r>
  <r>
    <x v="10"/>
    <x v="10"/>
    <d v="2021-07-21T00:00:00"/>
    <x v="5"/>
    <x v="1"/>
    <n v="21"/>
    <x v="1"/>
  </r>
  <r>
    <x v="10"/>
    <x v="10"/>
    <d v="2021-07-22T00:00:00"/>
    <x v="5"/>
    <x v="1"/>
    <n v="22"/>
    <x v="18"/>
  </r>
  <r>
    <x v="10"/>
    <x v="10"/>
    <d v="2021-07-24T00:00:00"/>
    <x v="5"/>
    <x v="1"/>
    <n v="24"/>
    <x v="2"/>
  </r>
  <r>
    <x v="10"/>
    <x v="10"/>
    <d v="2021-07-25T00:00:00"/>
    <x v="5"/>
    <x v="1"/>
    <n v="25"/>
    <x v="8"/>
  </r>
  <r>
    <x v="10"/>
    <x v="10"/>
    <d v="2021-07-26T00:00:00"/>
    <x v="5"/>
    <x v="1"/>
    <n v="26"/>
    <x v="10"/>
  </r>
  <r>
    <x v="10"/>
    <x v="10"/>
    <d v="2021-07-27T00:00:00"/>
    <x v="5"/>
    <x v="1"/>
    <n v="27"/>
    <x v="18"/>
  </r>
  <r>
    <x v="10"/>
    <x v="10"/>
    <d v="2021-07-28T00:00:00"/>
    <x v="5"/>
    <x v="1"/>
    <n v="28"/>
    <x v="8"/>
  </r>
  <r>
    <x v="10"/>
    <x v="10"/>
    <d v="2021-08-01T00:00:00"/>
    <x v="5"/>
    <x v="2"/>
    <n v="1"/>
    <x v="5"/>
  </r>
  <r>
    <x v="10"/>
    <x v="10"/>
    <d v="2021-08-02T00:00:00"/>
    <x v="5"/>
    <x v="2"/>
    <n v="2"/>
    <x v="5"/>
  </r>
  <r>
    <x v="10"/>
    <x v="10"/>
    <d v="2021-08-08T00:00:00"/>
    <x v="5"/>
    <x v="2"/>
    <n v="8"/>
    <x v="2"/>
  </r>
  <r>
    <x v="10"/>
    <x v="10"/>
    <d v="2021-08-09T00:00:00"/>
    <x v="5"/>
    <x v="2"/>
    <n v="9"/>
    <x v="8"/>
  </r>
  <r>
    <x v="10"/>
    <x v="10"/>
    <d v="2021-08-10T00:00:00"/>
    <x v="5"/>
    <x v="2"/>
    <n v="10"/>
    <x v="3"/>
  </r>
  <r>
    <x v="10"/>
    <x v="10"/>
    <d v="2021-08-11T00:00:00"/>
    <x v="5"/>
    <x v="2"/>
    <n v="11"/>
    <x v="0"/>
  </r>
  <r>
    <x v="10"/>
    <x v="10"/>
    <d v="2021-08-17T00:00:00"/>
    <x v="5"/>
    <x v="2"/>
    <n v="17"/>
    <x v="6"/>
  </r>
  <r>
    <x v="10"/>
    <x v="10"/>
    <d v="2021-08-18T00:00:00"/>
    <x v="5"/>
    <x v="2"/>
    <n v="18"/>
    <x v="1"/>
  </r>
  <r>
    <x v="10"/>
    <x v="10"/>
    <d v="2021-08-31T00:00:00"/>
    <x v="5"/>
    <x v="2"/>
    <n v="31"/>
    <x v="16"/>
  </r>
  <r>
    <x v="0"/>
    <x v="0"/>
    <d v="2020-06-17T00:00:00"/>
    <x v="6"/>
    <x v="0"/>
    <n v="17"/>
    <x v="1"/>
  </r>
  <r>
    <x v="0"/>
    <x v="0"/>
    <d v="2020-07-10T00:00:00"/>
    <x v="6"/>
    <x v="1"/>
    <n v="10"/>
    <x v="5"/>
  </r>
  <r>
    <x v="0"/>
    <x v="0"/>
    <d v="2020-08-08T00:00:00"/>
    <x v="6"/>
    <x v="2"/>
    <n v="8"/>
    <x v="0"/>
  </r>
  <r>
    <x v="0"/>
    <x v="0"/>
    <d v="2020-08-13T00:00:00"/>
    <x v="6"/>
    <x v="2"/>
    <n v="13"/>
    <x v="0"/>
  </r>
  <r>
    <x v="0"/>
    <x v="0"/>
    <d v="2020-08-17T00:00:00"/>
    <x v="6"/>
    <x v="2"/>
    <n v="17"/>
    <x v="2"/>
  </r>
  <r>
    <x v="0"/>
    <x v="0"/>
    <d v="2020-08-21T00:00:00"/>
    <x v="6"/>
    <x v="2"/>
    <n v="21"/>
    <x v="8"/>
  </r>
  <r>
    <x v="0"/>
    <x v="0"/>
    <d v="2020-08-22T00:00:00"/>
    <x v="6"/>
    <x v="2"/>
    <n v="22"/>
    <x v="11"/>
  </r>
  <r>
    <x v="0"/>
    <x v="0"/>
    <d v="2020-08-23T00:00:00"/>
    <x v="6"/>
    <x v="2"/>
    <n v="23"/>
    <x v="9"/>
  </r>
  <r>
    <x v="0"/>
    <x v="0"/>
    <d v="2020-08-24T00:00:00"/>
    <x v="6"/>
    <x v="2"/>
    <n v="24"/>
    <x v="20"/>
  </r>
  <r>
    <x v="0"/>
    <x v="0"/>
    <d v="2020-08-25T00:00:00"/>
    <x v="6"/>
    <x v="2"/>
    <n v="25"/>
    <x v="5"/>
  </r>
  <r>
    <x v="1"/>
    <x v="1"/>
    <d v="2020-06-17T00:00:00"/>
    <x v="6"/>
    <x v="0"/>
    <n v="17"/>
    <x v="1"/>
  </r>
  <r>
    <x v="1"/>
    <x v="1"/>
    <d v="2020-07-10T00:00:00"/>
    <x v="6"/>
    <x v="1"/>
    <n v="10"/>
    <x v="4"/>
  </r>
  <r>
    <x v="1"/>
    <x v="1"/>
    <d v="2020-08-02T00:00:00"/>
    <x v="6"/>
    <x v="2"/>
    <n v="2"/>
    <x v="4"/>
  </r>
  <r>
    <x v="1"/>
    <x v="1"/>
    <d v="2020-08-03T00:00:00"/>
    <x v="6"/>
    <x v="2"/>
    <n v="3"/>
    <x v="1"/>
  </r>
  <r>
    <x v="1"/>
    <x v="1"/>
    <d v="2020-08-04T00:00:00"/>
    <x v="6"/>
    <x v="2"/>
    <n v="4"/>
    <x v="5"/>
  </r>
  <r>
    <x v="1"/>
    <x v="1"/>
    <d v="2020-08-17T00:00:00"/>
    <x v="6"/>
    <x v="2"/>
    <n v="17"/>
    <x v="1"/>
  </r>
  <r>
    <x v="1"/>
    <x v="1"/>
    <d v="2020-08-20T00:00:00"/>
    <x v="6"/>
    <x v="2"/>
    <n v="20"/>
    <x v="4"/>
  </r>
  <r>
    <x v="1"/>
    <x v="1"/>
    <d v="2020-08-21T00:00:00"/>
    <x v="6"/>
    <x v="2"/>
    <n v="21"/>
    <x v="20"/>
  </r>
  <r>
    <x v="1"/>
    <x v="1"/>
    <d v="2020-08-22T00:00:00"/>
    <x v="6"/>
    <x v="2"/>
    <n v="22"/>
    <x v="17"/>
  </r>
  <r>
    <x v="1"/>
    <x v="1"/>
    <d v="2020-08-23T00:00:00"/>
    <x v="6"/>
    <x v="2"/>
    <n v="23"/>
    <x v="13"/>
  </r>
  <r>
    <x v="1"/>
    <x v="1"/>
    <d v="2020-08-24T00:00:00"/>
    <x v="6"/>
    <x v="2"/>
    <n v="24"/>
    <x v="14"/>
  </r>
  <r>
    <x v="1"/>
    <x v="1"/>
    <d v="2020-08-25T00:00:00"/>
    <x v="6"/>
    <x v="2"/>
    <n v="25"/>
    <x v="12"/>
  </r>
  <r>
    <x v="1"/>
    <x v="1"/>
    <d v="2020-08-26T00:00:00"/>
    <x v="6"/>
    <x v="2"/>
    <n v="26"/>
    <x v="16"/>
  </r>
  <r>
    <x v="2"/>
    <x v="2"/>
    <d v="2020-06-17T00:00:00"/>
    <x v="6"/>
    <x v="0"/>
    <n v="17"/>
    <x v="16"/>
  </r>
  <r>
    <x v="2"/>
    <x v="2"/>
    <d v="2020-07-10T00:00:00"/>
    <x v="6"/>
    <x v="1"/>
    <n v="10"/>
    <x v="1"/>
  </r>
  <r>
    <x v="2"/>
    <x v="2"/>
    <d v="2020-08-21T00:00:00"/>
    <x v="6"/>
    <x v="2"/>
    <n v="21"/>
    <x v="3"/>
  </r>
  <r>
    <x v="2"/>
    <x v="2"/>
    <d v="2020-08-22T00:00:00"/>
    <x v="6"/>
    <x v="2"/>
    <n v="22"/>
    <x v="14"/>
  </r>
  <r>
    <x v="2"/>
    <x v="2"/>
    <d v="2020-08-23T00:00:00"/>
    <x v="6"/>
    <x v="2"/>
    <n v="23"/>
    <x v="12"/>
  </r>
  <r>
    <x v="2"/>
    <x v="2"/>
    <d v="2020-08-24T00:00:00"/>
    <x v="6"/>
    <x v="2"/>
    <n v="24"/>
    <x v="20"/>
  </r>
  <r>
    <x v="2"/>
    <x v="2"/>
    <d v="2020-08-25T00:00:00"/>
    <x v="6"/>
    <x v="2"/>
    <n v="25"/>
    <x v="3"/>
  </r>
  <r>
    <x v="8"/>
    <x v="8"/>
    <d v="2020-06-17T00:00:00"/>
    <x v="6"/>
    <x v="0"/>
    <n v="17"/>
    <x v="3"/>
  </r>
  <r>
    <x v="8"/>
    <x v="8"/>
    <d v="2020-07-21T00:00:00"/>
    <x v="6"/>
    <x v="1"/>
    <n v="21"/>
    <x v="6"/>
  </r>
  <r>
    <x v="8"/>
    <x v="8"/>
    <d v="2020-07-27T00:00:00"/>
    <x v="6"/>
    <x v="1"/>
    <n v="27"/>
    <x v="0"/>
  </r>
  <r>
    <x v="8"/>
    <x v="8"/>
    <d v="2020-08-13T00:00:00"/>
    <x v="6"/>
    <x v="2"/>
    <n v="13"/>
    <x v="3"/>
  </r>
  <r>
    <x v="8"/>
    <x v="8"/>
    <d v="2020-08-21T00:00:00"/>
    <x v="6"/>
    <x v="2"/>
    <n v="21"/>
    <x v="2"/>
  </r>
  <r>
    <x v="8"/>
    <x v="8"/>
    <d v="2020-08-22T00:00:00"/>
    <x v="6"/>
    <x v="2"/>
    <n v="22"/>
    <x v="3"/>
  </r>
  <r>
    <x v="8"/>
    <x v="8"/>
    <d v="2020-08-23T00:00:00"/>
    <x v="6"/>
    <x v="2"/>
    <n v="23"/>
    <x v="0"/>
  </r>
  <r>
    <x v="8"/>
    <x v="8"/>
    <d v="2020-08-24T00:00:00"/>
    <x v="6"/>
    <x v="2"/>
    <n v="24"/>
    <x v="4"/>
  </r>
  <r>
    <x v="8"/>
    <x v="8"/>
    <d v="2020-08-25T00:00:00"/>
    <x v="6"/>
    <x v="2"/>
    <n v="25"/>
    <x v="12"/>
  </r>
  <r>
    <x v="8"/>
    <x v="8"/>
    <d v="2020-08-27T00:00:00"/>
    <x v="6"/>
    <x v="2"/>
    <n v="27"/>
    <x v="0"/>
  </r>
  <r>
    <x v="3"/>
    <x v="3"/>
    <d v="2020-06-17T00:00:00"/>
    <x v="6"/>
    <x v="0"/>
    <n v="17"/>
    <x v="1"/>
  </r>
  <r>
    <x v="3"/>
    <x v="3"/>
    <d v="2020-07-09T00:00:00"/>
    <x v="6"/>
    <x v="1"/>
    <n v="9"/>
    <x v="4"/>
  </r>
  <r>
    <x v="3"/>
    <x v="3"/>
    <d v="2020-08-02T00:00:00"/>
    <x v="6"/>
    <x v="2"/>
    <n v="2"/>
    <x v="4"/>
  </r>
  <r>
    <x v="3"/>
    <x v="3"/>
    <d v="2020-08-03T00:00:00"/>
    <x v="6"/>
    <x v="2"/>
    <n v="3"/>
    <x v="2"/>
  </r>
  <r>
    <x v="3"/>
    <x v="3"/>
    <d v="2020-08-04T00:00:00"/>
    <x v="6"/>
    <x v="2"/>
    <n v="4"/>
    <x v="3"/>
  </r>
  <r>
    <x v="3"/>
    <x v="3"/>
    <d v="2020-08-10T00:00:00"/>
    <x v="6"/>
    <x v="2"/>
    <n v="10"/>
    <x v="6"/>
  </r>
  <r>
    <x v="3"/>
    <x v="3"/>
    <d v="2020-08-17T00:00:00"/>
    <x v="6"/>
    <x v="2"/>
    <n v="17"/>
    <x v="3"/>
  </r>
  <r>
    <x v="3"/>
    <x v="3"/>
    <d v="2020-08-20T00:00:00"/>
    <x v="6"/>
    <x v="2"/>
    <n v="20"/>
    <x v="2"/>
  </r>
  <r>
    <x v="3"/>
    <x v="3"/>
    <d v="2020-08-21T00:00:00"/>
    <x v="6"/>
    <x v="2"/>
    <n v="21"/>
    <x v="15"/>
  </r>
  <r>
    <x v="3"/>
    <x v="3"/>
    <d v="2020-08-22T00:00:00"/>
    <x v="6"/>
    <x v="2"/>
    <n v="22"/>
    <x v="15"/>
  </r>
  <r>
    <x v="3"/>
    <x v="3"/>
    <d v="2020-08-23T00:00:00"/>
    <x v="6"/>
    <x v="2"/>
    <n v="23"/>
    <x v="13"/>
  </r>
  <r>
    <x v="3"/>
    <x v="3"/>
    <d v="2020-08-24T00:00:00"/>
    <x v="6"/>
    <x v="2"/>
    <n v="24"/>
    <x v="7"/>
  </r>
  <r>
    <x v="3"/>
    <x v="3"/>
    <d v="2020-08-25T00:00:00"/>
    <x v="6"/>
    <x v="2"/>
    <n v="25"/>
    <x v="7"/>
  </r>
  <r>
    <x v="3"/>
    <x v="3"/>
    <d v="2020-08-26T00:00:00"/>
    <x v="6"/>
    <x v="2"/>
    <n v="26"/>
    <x v="14"/>
  </r>
  <r>
    <x v="4"/>
    <x v="4"/>
    <d v="2020-06-15T00:00:00"/>
    <x v="6"/>
    <x v="0"/>
    <n v="15"/>
    <x v="2"/>
  </r>
  <r>
    <x v="4"/>
    <x v="4"/>
    <d v="2020-06-17T00:00:00"/>
    <x v="6"/>
    <x v="0"/>
    <n v="17"/>
    <x v="18"/>
  </r>
  <r>
    <x v="4"/>
    <x v="4"/>
    <d v="2020-07-09T00:00:00"/>
    <x v="6"/>
    <x v="1"/>
    <n v="9"/>
    <x v="4"/>
  </r>
  <r>
    <x v="4"/>
    <x v="4"/>
    <d v="2020-07-10T00:00:00"/>
    <x v="6"/>
    <x v="1"/>
    <n v="10"/>
    <x v="18"/>
  </r>
  <r>
    <x v="4"/>
    <x v="4"/>
    <d v="2020-07-21T00:00:00"/>
    <x v="6"/>
    <x v="1"/>
    <n v="21"/>
    <x v="6"/>
  </r>
  <r>
    <x v="4"/>
    <x v="4"/>
    <d v="2020-07-22T00:00:00"/>
    <x v="6"/>
    <x v="1"/>
    <n v="22"/>
    <x v="1"/>
  </r>
  <r>
    <x v="4"/>
    <x v="4"/>
    <d v="2020-08-08T00:00:00"/>
    <x v="6"/>
    <x v="2"/>
    <n v="8"/>
    <x v="3"/>
  </r>
  <r>
    <x v="4"/>
    <x v="4"/>
    <d v="2020-08-13T00:00:00"/>
    <x v="6"/>
    <x v="2"/>
    <n v="13"/>
    <x v="8"/>
  </r>
  <r>
    <x v="4"/>
    <x v="4"/>
    <d v="2020-08-14T00:00:00"/>
    <x v="6"/>
    <x v="2"/>
    <n v="14"/>
    <x v="1"/>
  </r>
  <r>
    <x v="4"/>
    <x v="4"/>
    <d v="2020-08-17T00:00:00"/>
    <x v="6"/>
    <x v="2"/>
    <n v="17"/>
    <x v="3"/>
  </r>
  <r>
    <x v="4"/>
    <x v="4"/>
    <d v="2020-08-21T00:00:00"/>
    <x v="6"/>
    <x v="2"/>
    <n v="21"/>
    <x v="9"/>
  </r>
  <r>
    <x v="4"/>
    <x v="4"/>
    <d v="2020-08-22T00:00:00"/>
    <x v="6"/>
    <x v="2"/>
    <n v="22"/>
    <x v="14"/>
  </r>
  <r>
    <x v="4"/>
    <x v="4"/>
    <d v="2020-08-23T00:00:00"/>
    <x v="6"/>
    <x v="2"/>
    <n v="23"/>
    <x v="13"/>
  </r>
  <r>
    <x v="4"/>
    <x v="4"/>
    <d v="2020-08-24T00:00:00"/>
    <x v="6"/>
    <x v="2"/>
    <n v="24"/>
    <x v="11"/>
  </r>
  <r>
    <x v="4"/>
    <x v="4"/>
    <d v="2020-08-25T00:00:00"/>
    <x v="6"/>
    <x v="2"/>
    <n v="25"/>
    <x v="8"/>
  </r>
  <r>
    <x v="4"/>
    <x v="4"/>
    <d v="2020-08-27T00:00:00"/>
    <x v="6"/>
    <x v="2"/>
    <n v="27"/>
    <x v="2"/>
  </r>
  <r>
    <x v="5"/>
    <x v="5"/>
    <d v="2020-06-15T00:00:00"/>
    <x v="6"/>
    <x v="0"/>
    <n v="15"/>
    <x v="8"/>
  </r>
  <r>
    <x v="5"/>
    <x v="5"/>
    <d v="2020-06-17T00:00:00"/>
    <x v="6"/>
    <x v="0"/>
    <n v="17"/>
    <x v="14"/>
  </r>
  <r>
    <x v="5"/>
    <x v="5"/>
    <d v="2020-07-09T00:00:00"/>
    <x v="6"/>
    <x v="1"/>
    <n v="9"/>
    <x v="5"/>
  </r>
  <r>
    <x v="5"/>
    <x v="5"/>
    <d v="2020-07-10T00:00:00"/>
    <x v="6"/>
    <x v="1"/>
    <n v="10"/>
    <x v="7"/>
  </r>
  <r>
    <x v="5"/>
    <x v="5"/>
    <d v="2020-07-11T00:00:00"/>
    <x v="6"/>
    <x v="1"/>
    <n v="11"/>
    <x v="8"/>
  </r>
  <r>
    <x v="5"/>
    <x v="5"/>
    <d v="2020-07-21T00:00:00"/>
    <x v="6"/>
    <x v="1"/>
    <n v="21"/>
    <x v="3"/>
  </r>
  <r>
    <x v="5"/>
    <x v="5"/>
    <d v="2020-08-03T00:00:00"/>
    <x v="6"/>
    <x v="2"/>
    <n v="3"/>
    <x v="1"/>
  </r>
  <r>
    <x v="5"/>
    <x v="5"/>
    <d v="2020-08-04T00:00:00"/>
    <x v="6"/>
    <x v="2"/>
    <n v="4"/>
    <x v="0"/>
  </r>
  <r>
    <x v="5"/>
    <x v="5"/>
    <d v="2020-08-05T00:00:00"/>
    <x v="6"/>
    <x v="2"/>
    <n v="5"/>
    <x v="1"/>
  </r>
  <r>
    <x v="5"/>
    <x v="5"/>
    <d v="2020-08-08T00:00:00"/>
    <x v="6"/>
    <x v="2"/>
    <n v="8"/>
    <x v="6"/>
  </r>
  <r>
    <x v="5"/>
    <x v="5"/>
    <d v="2020-08-10T00:00:00"/>
    <x v="6"/>
    <x v="2"/>
    <n v="10"/>
    <x v="3"/>
  </r>
  <r>
    <x v="5"/>
    <x v="5"/>
    <d v="2020-08-13T00:00:00"/>
    <x v="6"/>
    <x v="2"/>
    <n v="13"/>
    <x v="5"/>
  </r>
  <r>
    <x v="5"/>
    <x v="5"/>
    <d v="2020-08-14T00:00:00"/>
    <x v="6"/>
    <x v="2"/>
    <n v="14"/>
    <x v="0"/>
  </r>
  <r>
    <x v="5"/>
    <x v="5"/>
    <d v="2020-08-15T00:00:00"/>
    <x v="6"/>
    <x v="2"/>
    <n v="15"/>
    <x v="0"/>
  </r>
  <r>
    <x v="5"/>
    <x v="5"/>
    <d v="2020-08-17T00:00:00"/>
    <x v="6"/>
    <x v="2"/>
    <n v="17"/>
    <x v="7"/>
  </r>
  <r>
    <x v="5"/>
    <x v="5"/>
    <d v="2020-08-21T00:00:00"/>
    <x v="6"/>
    <x v="2"/>
    <n v="21"/>
    <x v="21"/>
  </r>
  <r>
    <x v="5"/>
    <x v="5"/>
    <d v="2020-08-22T00:00:00"/>
    <x v="6"/>
    <x v="2"/>
    <n v="22"/>
    <x v="15"/>
  </r>
  <r>
    <x v="5"/>
    <x v="5"/>
    <d v="2020-08-23T00:00:00"/>
    <x v="6"/>
    <x v="2"/>
    <n v="23"/>
    <x v="21"/>
  </r>
  <r>
    <x v="5"/>
    <x v="5"/>
    <d v="2020-08-24T00:00:00"/>
    <x v="6"/>
    <x v="2"/>
    <n v="24"/>
    <x v="11"/>
  </r>
  <r>
    <x v="5"/>
    <x v="5"/>
    <d v="2020-08-25T00:00:00"/>
    <x v="6"/>
    <x v="2"/>
    <n v="25"/>
    <x v="17"/>
  </r>
  <r>
    <x v="5"/>
    <x v="5"/>
    <d v="2020-08-26T00:00:00"/>
    <x v="6"/>
    <x v="2"/>
    <n v="26"/>
    <x v="10"/>
  </r>
  <r>
    <x v="5"/>
    <x v="5"/>
    <d v="2020-08-27T00:00:00"/>
    <x v="6"/>
    <x v="2"/>
    <n v="27"/>
    <x v="3"/>
  </r>
  <r>
    <x v="6"/>
    <x v="6"/>
    <d v="2020-06-05T00:00:00"/>
    <x v="6"/>
    <x v="0"/>
    <n v="5"/>
    <x v="4"/>
  </r>
  <r>
    <x v="6"/>
    <x v="6"/>
    <d v="2020-06-15T00:00:00"/>
    <x v="6"/>
    <x v="0"/>
    <n v="15"/>
    <x v="2"/>
  </r>
  <r>
    <x v="6"/>
    <x v="6"/>
    <d v="2020-07-21T00:00:00"/>
    <x v="6"/>
    <x v="1"/>
    <n v="21"/>
    <x v="0"/>
  </r>
  <r>
    <x v="6"/>
    <x v="6"/>
    <d v="2020-07-22T00:00:00"/>
    <x v="6"/>
    <x v="1"/>
    <n v="22"/>
    <x v="1"/>
  </r>
  <r>
    <x v="6"/>
    <x v="6"/>
    <d v="2020-08-17T00:00:00"/>
    <x v="6"/>
    <x v="2"/>
    <n v="17"/>
    <x v="2"/>
  </r>
  <r>
    <x v="6"/>
    <x v="6"/>
    <d v="2020-08-21T00:00:00"/>
    <x v="6"/>
    <x v="2"/>
    <n v="21"/>
    <x v="16"/>
  </r>
  <r>
    <x v="6"/>
    <x v="6"/>
    <d v="2020-08-22T00:00:00"/>
    <x v="6"/>
    <x v="2"/>
    <n v="22"/>
    <x v="3"/>
  </r>
  <r>
    <x v="6"/>
    <x v="6"/>
    <d v="2020-08-23T00:00:00"/>
    <x v="6"/>
    <x v="2"/>
    <n v="23"/>
    <x v="7"/>
  </r>
  <r>
    <x v="6"/>
    <x v="6"/>
    <d v="2020-08-27T00:00:00"/>
    <x v="6"/>
    <x v="2"/>
    <n v="27"/>
    <x v="4"/>
  </r>
  <r>
    <x v="7"/>
    <x v="7"/>
    <d v="2020-07-10T00:00:00"/>
    <x v="6"/>
    <x v="1"/>
    <n v="10"/>
    <x v="4"/>
  </r>
  <r>
    <x v="7"/>
    <x v="7"/>
    <d v="2020-08-21T00:00:00"/>
    <x v="6"/>
    <x v="2"/>
    <n v="21"/>
    <x v="6"/>
  </r>
  <r>
    <x v="7"/>
    <x v="7"/>
    <d v="2020-08-22T00:00:00"/>
    <x v="6"/>
    <x v="2"/>
    <n v="22"/>
    <x v="5"/>
  </r>
  <r>
    <x v="7"/>
    <x v="7"/>
    <d v="2020-08-23T00:00:00"/>
    <x v="6"/>
    <x v="2"/>
    <n v="23"/>
    <x v="0"/>
  </r>
  <r>
    <x v="7"/>
    <x v="7"/>
    <d v="2020-08-24T00:00:00"/>
    <x v="6"/>
    <x v="2"/>
    <n v="24"/>
    <x v="0"/>
  </r>
  <r>
    <x v="10"/>
    <x v="10"/>
    <d v="2020-07-10T00:00:00"/>
    <x v="6"/>
    <x v="1"/>
    <n v="10"/>
    <x v="0"/>
  </r>
  <r>
    <x v="10"/>
    <x v="10"/>
    <d v="2020-08-17T00:00:00"/>
    <x v="6"/>
    <x v="2"/>
    <n v="17"/>
    <x v="1"/>
  </r>
  <r>
    <x v="10"/>
    <x v="10"/>
    <d v="2020-08-21T00:00:00"/>
    <x v="6"/>
    <x v="2"/>
    <n v="21"/>
    <x v="16"/>
  </r>
  <r>
    <x v="10"/>
    <x v="10"/>
    <d v="2020-08-22T00:00:00"/>
    <x v="6"/>
    <x v="2"/>
    <n v="22"/>
    <x v="11"/>
  </r>
  <r>
    <x v="10"/>
    <x v="10"/>
    <d v="2020-08-23T00:00:00"/>
    <x v="6"/>
    <x v="2"/>
    <n v="23"/>
    <x v="3"/>
  </r>
  <r>
    <x v="10"/>
    <x v="10"/>
    <d v="2020-08-24T00:00:00"/>
    <x v="6"/>
    <x v="2"/>
    <n v="24"/>
    <x v="1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5">
  <r>
    <x v="0"/>
    <x v="0"/>
    <x v="0"/>
    <n v="4.5683775510204097"/>
    <n v="1.3705132653061201E-2"/>
    <n v="3.7931016369353201"/>
    <n v="3.7931016369353201"/>
    <n v="6.6950102040816404"/>
    <x v="0"/>
  </r>
  <r>
    <x v="0"/>
    <x v="0"/>
    <x v="1"/>
    <n v="8.6947346938775407"/>
    <n v="2.60842040816326E-2"/>
    <n v="7.2191958811939099"/>
    <n v="7.2191958811939099"/>
    <n v="13.5187040816327"/>
    <x v="0"/>
  </r>
  <r>
    <x v="0"/>
    <x v="0"/>
    <x v="2"/>
    <n v="0.84069387755101999"/>
    <n v="2.52208163265306E-3"/>
    <n v="0.698024033146737"/>
    <n v="0.698024033146737"/>
    <n v="9.63539795918369"/>
    <x v="0"/>
  </r>
  <r>
    <x v="0"/>
    <x v="0"/>
    <x v="3"/>
    <n v="2.6390408163265202"/>
    <n v="7.91712244897959E-3"/>
    <n v="2.1911827401637098"/>
    <n v="2.1911827401637098"/>
    <n v="3.8064489795918299"/>
    <x v="0"/>
  </r>
  <r>
    <x v="0"/>
    <x v="0"/>
    <x v="4"/>
    <n v="15.3317448979591"/>
    <n v="4.5995234693877597E-2"/>
    <n v="12.729873137681899"/>
    <n v="12.729873137681899"/>
    <n v="22.263642857142798"/>
    <x v="0"/>
  </r>
  <r>
    <x v="0"/>
    <x v="0"/>
    <x v="5"/>
    <n v="2.0344285714285699"/>
    <n v="6.1032857142857104E-3"/>
    <n v="1.6891761371145899"/>
    <n v="1.6891761371145899"/>
    <n v="23.723255102040799"/>
    <x v="0"/>
  </r>
  <r>
    <x v="0"/>
    <x v="0"/>
    <x v="6"/>
    <n v="2.4510408163265298"/>
    <n v="7.3531224489795897E-3"/>
    <n v="2.0350872555458599"/>
    <n v="2.0350872555458599"/>
    <n v="33.913999999999803"/>
    <x v="0"/>
  </r>
  <r>
    <x v="0"/>
    <x v="0"/>
    <x v="7"/>
    <n v="17.9384795918367"/>
    <n v="5.3815438775510198E-2"/>
    <n v="14.8942322616764"/>
    <n v="14.8942322616764"/>
    <n v="17.0058673469387"/>
    <x v="0"/>
  </r>
  <r>
    <x v="0"/>
    <x v="0"/>
    <x v="8"/>
    <n v="50.4628163265306"/>
    <n v="0.151388448979591"/>
    <n v="41.899030689741402"/>
    <n v="41.899030689741402"/>
    <n v="18.105877551020399"/>
    <x v="0"/>
  </r>
  <r>
    <x v="0"/>
    <x v="0"/>
    <x v="9"/>
    <n v="13.661979591836699"/>
    <n v="4.0985938775510197E-2"/>
    <n v="11.3434751341858"/>
    <n v="11.3434751341858"/>
    <n v="17.176948979591799"/>
    <x v="0"/>
  </r>
  <r>
    <x v="0"/>
    <x v="0"/>
    <x v="10"/>
    <n v="1.8157653061224399"/>
    <n v="5.4472959183673496E-3"/>
    <n v="1.50762109261416"/>
    <n v="1.50762109261416"/>
    <n v="2.8935714285713798"/>
    <x v="0"/>
  </r>
  <r>
    <x v="1"/>
    <x v="0"/>
    <x v="0"/>
    <n v="4.2868367346938703"/>
    <n v="8.5736734693876993E-3"/>
    <n v="2.47112293070438"/>
    <n v="2.47112293070438"/>
    <n v="6.6950102040816404"/>
    <x v="0"/>
  </r>
  <r>
    <x v="1"/>
    <x v="0"/>
    <x v="1"/>
    <n v="10.230989795918299"/>
    <n v="2.0461979591836502E-2"/>
    <n v="5.8975965386985596"/>
    <n v="5.8975965386985596"/>
    <n v="13.5187040816327"/>
    <x v="0"/>
  </r>
  <r>
    <x v="1"/>
    <x v="0"/>
    <x v="2"/>
    <n v="0.66856122448979605"/>
    <n v="1.3371224489795799E-3"/>
    <n v="0.38538835851758002"/>
    <n v="0.38538835851758002"/>
    <n v="9.63539795918369"/>
    <x v="0"/>
  </r>
  <r>
    <x v="1"/>
    <x v="0"/>
    <x v="3"/>
    <n v="2.7836326530612201"/>
    <n v="5.5672653061224096E-3"/>
    <n v="1.6046093904083001"/>
    <n v="1.6046093904083001"/>
    <n v="3.8064489795918299"/>
    <x v="0"/>
  </r>
  <r>
    <x v="1"/>
    <x v="0"/>
    <x v="4"/>
    <n v="17.385173469387698"/>
    <n v="3.4770346938775197E-2"/>
    <n v="10.0215854890833"/>
    <n v="10.0215854890833"/>
    <n v="22.263642857142798"/>
    <x v="0"/>
  </r>
  <r>
    <x v="1"/>
    <x v="0"/>
    <x v="5"/>
    <n v="37.117153061224499"/>
    <n v="7.4234306122448496E-2"/>
    <n v="21.395974171292"/>
    <n v="21.395974171292099"/>
    <n v="23.723255102040799"/>
    <x v="0"/>
  </r>
  <r>
    <x v="1"/>
    <x v="0"/>
    <x v="6"/>
    <n v="53.493591836734602"/>
    <n v="0.106987183673468"/>
    <n v="30.836080218234699"/>
    <n v="30.836080218234699"/>
    <n v="33.913999999999803"/>
    <x v="0"/>
  </r>
  <r>
    <x v="1"/>
    <x v="0"/>
    <x v="7"/>
    <n v="23.177051020408101"/>
    <n v="4.6354102040815998E-2"/>
    <n v="13.360280735470001"/>
    <n v="13.360280735470001"/>
    <n v="17.0058673469387"/>
    <x v="0"/>
  </r>
  <r>
    <x v="1"/>
    <x v="0"/>
    <x v="8"/>
    <n v="8.8047551020408097"/>
    <n v="1.76095102040815E-2"/>
    <n v="5.0754515691727597"/>
    <n v="5.0754515691727597"/>
    <n v="18.105877551020399"/>
    <x v="0"/>
  </r>
  <r>
    <x v="1"/>
    <x v="0"/>
    <x v="9"/>
    <n v="13.6564693877551"/>
    <n v="2.7312938775509998E-2"/>
    <n v="7.87219498783967"/>
    <n v="7.87219498783967"/>
    <n v="17.176948979591799"/>
    <x v="0"/>
  </r>
  <r>
    <x v="1"/>
    <x v="0"/>
    <x v="10"/>
    <n v="1.87306122448979"/>
    <n v="3.7461224489795599E-3"/>
    <n v="1.07971561057841"/>
    <n v="1.07971561057841"/>
    <n v="2.8935714285713798"/>
    <x v="0"/>
  </r>
  <r>
    <x v="2"/>
    <x v="0"/>
    <x v="0"/>
    <n v="9.1906020408163194"/>
    <n v="2.2563224489795801E-2"/>
    <n v="3.0550862843711499"/>
    <n v="3.2100379601611899"/>
    <n v="6.6950102040816404"/>
    <x v="1"/>
  </r>
  <r>
    <x v="2"/>
    <x v="0"/>
    <x v="1"/>
    <n v="20.512704081632599"/>
    <n v="5.01439489795917E-2"/>
    <n v="6.8187133570625003"/>
    <n v="7.1339085319862399"/>
    <n v="13.5187040816327"/>
    <x v="1"/>
  </r>
  <r>
    <x v="2"/>
    <x v="0"/>
    <x v="2"/>
    <n v="1.21744897959183"/>
    <n v="3.7388571428571301E-3"/>
    <n v="0.40469728348093198"/>
    <n v="0.53192190511684301"/>
    <n v="9.63539795918369"/>
    <x v="1"/>
  </r>
  <r>
    <x v="2"/>
    <x v="0"/>
    <x v="3"/>
    <n v="6.6160612244898003"/>
    <n v="1.7040785714285599E-2"/>
    <n v="2.19927245394071"/>
    <n v="2.42436842475986"/>
    <n v="3.8064489795918299"/>
    <x v="1"/>
  </r>
  <r>
    <x v="2"/>
    <x v="0"/>
    <x v="4"/>
    <n v="37.019836734693897"/>
    <n v="9.0702724489795702E-2"/>
    <n v="12.3059180405745"/>
    <n v="12.9041480234335"/>
    <n v="22.263642857142798"/>
    <x v="1"/>
  </r>
  <r>
    <x v="2"/>
    <x v="0"/>
    <x v="5"/>
    <n v="32.538663265306099"/>
    <n v="4.4027071428571402E-2"/>
    <n v="10.8163125127305"/>
    <n v="6.26366903473206"/>
    <n v="23.723255102040799"/>
    <x v="1"/>
  </r>
  <r>
    <x v="2"/>
    <x v="0"/>
    <x v="6"/>
    <n v="72.028816326530603"/>
    <n v="0.106689102040816"/>
    <n v="23.943398687201402"/>
    <n v="15.1785072936456"/>
    <n v="33.913999999999803"/>
    <x v="1"/>
  </r>
  <r>
    <x v="2"/>
    <x v="0"/>
    <x v="7"/>
    <n v="31.4272142857142"/>
    <n v="4.6993142857142803E-2"/>
    <n v="10.4468511305219"/>
    <n v="6.6856478118598401"/>
    <n v="17.0058673469387"/>
    <x v="1"/>
  </r>
  <r>
    <x v="2"/>
    <x v="0"/>
    <x v="8"/>
    <n v="64.057704081632593"/>
    <n v="0.244679867346938"/>
    <n v="21.293688082562099"/>
    <n v="34.810257843513597"/>
    <n v="18.105877551020399"/>
    <x v="1"/>
  </r>
  <r>
    <x v="2"/>
    <x v="0"/>
    <x v="9"/>
    <n v="22.2559489795918"/>
    <n v="6.6598857142857001E-2"/>
    <n v="7.3981926506281299"/>
    <n v="9.4749249881641209"/>
    <n v="17.176948979591799"/>
    <x v="1"/>
  </r>
  <r>
    <x v="2"/>
    <x v="0"/>
    <x v="10"/>
    <n v="3.9645408163265299"/>
    <n v="9.7182959183673492E-3"/>
    <n v="1.31786951692589"/>
    <n v="1.3826081826268699"/>
    <n v="2.8935714285713798"/>
    <x v="1"/>
  </r>
  <r>
    <x v="3"/>
    <x v="0"/>
    <x v="0"/>
    <n v="48.068346938775498"/>
    <n v="0.33101775510204001"/>
    <n v="3.1832265923376899"/>
    <n v="2.8874626686982001"/>
    <n v="6.6950102040816404"/>
    <x v="2"/>
  </r>
  <r>
    <x v="3"/>
    <x v="0"/>
    <x v="1"/>
    <n v="105.28749999999999"/>
    <n v="0.73109235714285503"/>
    <n v="6.9724463432794597"/>
    <n v="6.3773071265311003"/>
    <n v="13.5187040816327"/>
    <x v="2"/>
  </r>
  <r>
    <x v="3"/>
    <x v="0"/>
    <x v="2"/>
    <n v="140.22531632652999"/>
    <n v="1.2445459897959099"/>
    <n v="9.2861307757912996"/>
    <n v="10.856155084206801"/>
    <n v="9.63539795918369"/>
    <x v="2"/>
  </r>
  <r>
    <x v="3"/>
    <x v="0"/>
    <x v="3"/>
    <n v="29.7668673469387"/>
    <n v="0.21561141836734601"/>
    <n v="1.9712490598033801"/>
    <n v="1.88077500945188"/>
    <n v="3.8064489795918299"/>
    <x v="2"/>
  </r>
  <r>
    <x v="3"/>
    <x v="0"/>
    <x v="4"/>
    <n v="185.96602040816299"/>
    <n v="1.26273729591836"/>
    <n v="12.315214046958401"/>
    <n v="11.014837561245701"/>
    <n v="22.263642857142798"/>
    <x v="2"/>
  </r>
  <r>
    <x v="3"/>
    <x v="0"/>
    <x v="5"/>
    <n v="211.38644897959099"/>
    <n v="1.9610030918367301"/>
    <n v="13.9986292124572"/>
    <n v="17.105799110790301"/>
    <n v="23.723255102040799"/>
    <x v="2"/>
  </r>
  <r>
    <x v="3"/>
    <x v="0"/>
    <x v="6"/>
    <n v="304.95294897959099"/>
    <n v="2.6042122448979499"/>
    <n v="20.194876637635499"/>
    <n v="22.716502431090301"/>
    <n v="33.913999999999803"/>
    <x v="2"/>
  </r>
  <r>
    <x v="3"/>
    <x v="0"/>
    <x v="7"/>
    <n v="103.59540816326501"/>
    <n v="0.822237377551019"/>
    <n v="6.8603910704357496"/>
    <n v="7.1723637052489897"/>
    <n v="17.0058673469387"/>
    <x v="2"/>
  </r>
  <r>
    <x v="3"/>
    <x v="0"/>
    <x v="8"/>
    <n v="180.45004081632601"/>
    <n v="1.0156819591836701"/>
    <n v="11.9499297374752"/>
    <n v="8.8597777466923002"/>
    <n v="18.105877551020399"/>
    <x v="2"/>
  </r>
  <r>
    <x v="3"/>
    <x v="0"/>
    <x v="9"/>
    <n v="179.48475510204"/>
    <n v="1.1351363673469299"/>
    <n v="11.886005692847"/>
    <n v="9.9017766693076208"/>
    <n v="17.176948979591799"/>
    <x v="2"/>
  </r>
  <r>
    <x v="3"/>
    <x v="0"/>
    <x v="10"/>
    <n v="20.867408163265399"/>
    <n v="0.140690714285714"/>
    <n v="1.3819008309787999"/>
    <n v="1.2272428867365599"/>
    <n v="2.8935714285713798"/>
    <x v="2"/>
  </r>
  <r>
    <x v="4"/>
    <x v="0"/>
    <x v="0"/>
    <n v="132.69888775510199"/>
    <n v="0.85659052040816197"/>
    <n v="2.5924987477521602"/>
    <n v="2.4786195966414999"/>
    <n v="6.6950102040816404"/>
    <x v="3"/>
  </r>
  <r>
    <x v="4"/>
    <x v="0"/>
    <x v="1"/>
    <n v="313.92023469387601"/>
    <n v="1.99513127551019"/>
    <n v="6.1329663654747204"/>
    <n v="5.7730868595132199"/>
    <n v="13.5187040816327"/>
    <x v="3"/>
  </r>
  <r>
    <x v="4"/>
    <x v="0"/>
    <x v="2"/>
    <n v="203.61798979591799"/>
    <n v="0.71924855102040697"/>
    <n v="3.9780241756053099"/>
    <n v="2.0812085949371801"/>
    <n v="9.63539795918369"/>
    <x v="3"/>
  </r>
  <r>
    <x v="4"/>
    <x v="0"/>
    <x v="3"/>
    <n v="91.467122448979495"/>
    <n v="0.616119857142856"/>
    <n v="1.7869659981408199"/>
    <n v="1.78279669855157"/>
    <n v="3.8064489795918299"/>
    <x v="3"/>
  </r>
  <r>
    <x v="4"/>
    <x v="0"/>
    <x v="4"/>
    <n v="528.45996938775397"/>
    <n v="3.4423331122449001"/>
    <n v="10.3243654265084"/>
    <n v="9.9606919606261002"/>
    <n v="22.263642857142798"/>
    <x v="3"/>
  </r>
  <r>
    <x v="4"/>
    <x v="0"/>
    <x v="5"/>
    <n v="605.75916326530501"/>
    <n v="3.9373696632652999"/>
    <n v="11.834536813171701"/>
    <n v="11.393123521774299"/>
    <n v="23.723255102040799"/>
    <x v="3"/>
  </r>
  <r>
    <x v="4"/>
    <x v="0"/>
    <x v="6"/>
    <n v="1083.32681632653"/>
    <n v="6.9957451020408197"/>
    <n v="21.164634174749398"/>
    <n v="20.242800369498301"/>
    <n v="33.913999999999803"/>
    <x v="3"/>
  </r>
  <r>
    <x v="4"/>
    <x v="0"/>
    <x v="7"/>
    <n v="590.44340816326496"/>
    <n v="3.4802581224489701"/>
    <n v="11.535317455763099"/>
    <n v="10.070431294946401"/>
    <n v="17.0058673469387"/>
    <x v="3"/>
  </r>
  <r>
    <x v="4"/>
    <x v="0"/>
    <x v="8"/>
    <n v="964.30617346938698"/>
    <n v="8.3456192346938796"/>
    <n v="18.839363234021899"/>
    <n v="24.148779245611799"/>
    <n v="18.105877551020399"/>
    <x v="3"/>
  </r>
  <r>
    <x v="4"/>
    <x v="0"/>
    <x v="9"/>
    <n v="544.16203061224496"/>
    <n v="3.7835448775510101"/>
    <n v="10.631131931867101"/>
    <n v="10.9480180492797"/>
    <n v="17.176948979591799"/>
    <x v="3"/>
  </r>
  <r>
    <x v="4"/>
    <x v="0"/>
    <x v="10"/>
    <n v="60.409153061224799"/>
    <n v="0.38721615306122398"/>
    <n v="1.1801956769451001"/>
    <n v="1.1204438086197299"/>
    <n v="2.8935714285713798"/>
    <x v="3"/>
  </r>
  <r>
    <x v="5"/>
    <x v="0"/>
    <x v="0"/>
    <n v="117.631285714285"/>
    <n v="0.47329847959183602"/>
    <n v="3.0897803528200298"/>
    <n v="3.3877314374897201"/>
    <n v="6.6950102040816404"/>
    <x v="4"/>
  </r>
  <r>
    <x v="5"/>
    <x v="0"/>
    <x v="1"/>
    <n v="249.300969387756"/>
    <n v="0.98871381632652999"/>
    <n v="6.5483024560678098"/>
    <n v="7.0769229623098804"/>
    <n v="13.5187040816327"/>
    <x v="4"/>
  </r>
  <r>
    <x v="5"/>
    <x v="0"/>
    <x v="2"/>
    <n v="267.34429591836698"/>
    <n v="1.29126995918367"/>
    <n v="7.0222402820065204"/>
    <n v="9.2425309263301703"/>
    <n v="9.63539795918369"/>
    <x v="4"/>
  </r>
  <r>
    <x v="5"/>
    <x v="0"/>
    <x v="3"/>
    <n v="74.174693877550894"/>
    <n v="0.28268965306122401"/>
    <n v="1.94832106465248"/>
    <n v="2.0234094678572698"/>
    <n v="3.8064489795918299"/>
    <x v="4"/>
  </r>
  <r>
    <x v="5"/>
    <x v="0"/>
    <x v="4"/>
    <n v="433.88625510204002"/>
    <n v="1.7624508673469299"/>
    <n v="11.3967404014367"/>
    <n v="12.6151054097855"/>
    <n v="22.263642857142798"/>
    <x v="4"/>
  </r>
  <r>
    <x v="5"/>
    <x v="0"/>
    <x v="5"/>
    <n v="457.96012244897901"/>
    <n v="1.7705102346938699"/>
    <n v="12.0290803600905"/>
    <n v="12.6727919929984"/>
    <n v="23.723255102040799"/>
    <x v="4"/>
  </r>
  <r>
    <x v="5"/>
    <x v="0"/>
    <x v="6"/>
    <n v="688.63101020408101"/>
    <n v="2.52557552040816"/>
    <n v="18.088032896615498"/>
    <n v="18.077327431137501"/>
    <n v="33.913999999999803"/>
    <x v="4"/>
  </r>
  <r>
    <x v="5"/>
    <x v="0"/>
    <x v="7"/>
    <n v="312.63522448979597"/>
    <n v="1.08763420408163"/>
    <n v="8.2118814596169791"/>
    <n v="7.7849660299648402"/>
    <n v="17.0058673469387"/>
    <x v="4"/>
  </r>
  <r>
    <x v="5"/>
    <x v="0"/>
    <x v="8"/>
    <n v="760.11793877550997"/>
    <n v="2.2058504081632599"/>
    <n v="19.9657553583077"/>
    <n v="15.7888290293656"/>
    <n v="18.105877551020399"/>
    <x v="4"/>
  </r>
  <r>
    <x v="5"/>
    <x v="0"/>
    <x v="9"/>
    <n v="396.78642857142802"/>
    <n v="1.3918123265306099"/>
    <n v="10.422252071981999"/>
    <n v="9.9621836472824903"/>
    <n v="17.176948979591799"/>
    <x v="4"/>
  </r>
  <r>
    <x v="5"/>
    <x v="0"/>
    <x v="10"/>
    <n v="48.640122448980001"/>
    <n v="0.19115085714285701"/>
    <n v="1.27761329640357"/>
    <n v="1.3682016654784399"/>
    <n v="2.8935714285713798"/>
    <x v="4"/>
  </r>
  <r>
    <x v="0"/>
    <x v="1"/>
    <x v="0"/>
    <n v="49.208285714285601"/>
    <n v="0.173978214285713"/>
    <n v="5.4286422100624598"/>
    <n v="5.2657000801062903"/>
    <n v="6.6950102040816404"/>
    <x v="5"/>
  </r>
  <r>
    <x v="0"/>
    <x v="1"/>
    <x v="1"/>
    <n v="100.060255102041"/>
    <n v="0.36548537755102001"/>
    <n v="11.0386150728852"/>
    <n v="11.0619389315465"/>
    <n v="13.5187040816327"/>
    <x v="5"/>
  </r>
  <r>
    <x v="0"/>
    <x v="1"/>
    <x v="2"/>
    <n v="50.855499999999999"/>
    <n v="0.184080051020407"/>
    <n v="5.6103623588269702"/>
    <n v="5.5714466514312599"/>
    <n v="9.63539795918369"/>
    <x v="5"/>
  </r>
  <r>
    <x v="0"/>
    <x v="1"/>
    <x v="3"/>
    <n v="21.451346938775401"/>
    <n v="7.8862306122448697E-2"/>
    <n v="2.3665056761106298"/>
    <n v="2.3868807561410001"/>
    <n v="3.8064489795918299"/>
    <x v="5"/>
  </r>
  <r>
    <x v="0"/>
    <x v="1"/>
    <x v="4"/>
    <n v="172.14968367346901"/>
    <n v="0.62104041836734403"/>
    <n v="18.991497583655701"/>
    <n v="18.7966786196328"/>
    <n v="22.263642857142798"/>
    <x v="5"/>
  </r>
  <r>
    <x v="0"/>
    <x v="1"/>
    <x v="5"/>
    <n v="48.927918367346898"/>
    <n v="0.17820018367346799"/>
    <n v="5.3977121747681602"/>
    <n v="5.3934840364745202"/>
    <n v="23.723255102040799"/>
    <x v="5"/>
  </r>
  <r>
    <x v="0"/>
    <x v="1"/>
    <x v="6"/>
    <n v="89.902020408163196"/>
    <n v="0.37446369387755002"/>
    <n v="9.9179618975421295"/>
    <n v="11.3336805469777"/>
    <n v="33.913999999999803"/>
    <x v="5"/>
  </r>
  <r>
    <x v="0"/>
    <x v="1"/>
    <x v="7"/>
    <n v="71.587938775510196"/>
    <n v="0.263384704081631"/>
    <n v="7.8975583182179401"/>
    <n v="7.97171567184723"/>
    <n v="17.0058673469387"/>
    <x v="5"/>
  </r>
  <r>
    <x v="0"/>
    <x v="1"/>
    <x v="8"/>
    <n v="97.676051020408096"/>
    <n v="0.35978672448979399"/>
    <n v="10.7755904475181"/>
    <n v="10.8894610267457"/>
    <n v="18.105877551020399"/>
    <x v="5"/>
  </r>
  <r>
    <x v="0"/>
    <x v="1"/>
    <x v="9"/>
    <n v="182.27358163265299"/>
    <n v="0.62605793877550797"/>
    <n v="20.1083627415011"/>
    <n v="18.948541068179399"/>
    <n v="17.176948979591799"/>
    <x v="5"/>
  </r>
  <r>
    <x v="0"/>
    <x v="1"/>
    <x v="10"/>
    <n v="22.364020408163299"/>
    <n v="7.8650581632652899E-2"/>
    <n v="2.4671915189113598"/>
    <n v="2.3804726109174501"/>
    <n v="2.8935714285713798"/>
    <x v="5"/>
  </r>
  <r>
    <x v="1"/>
    <x v="1"/>
    <x v="0"/>
    <n v="97.077938775510304"/>
    <n v="0.30290699999999898"/>
    <n v="5.2423779831011004"/>
    <n v="4.3801516474969002"/>
    <n v="6.6950102040816404"/>
    <x v="6"/>
  </r>
  <r>
    <x v="1"/>
    <x v="1"/>
    <x v="1"/>
    <n v="197.08785714285801"/>
    <n v="0.64677716326530399"/>
    <n v="10.643087977089699"/>
    <n v="9.3526463807039395"/>
    <n v="13.5187040816327"/>
    <x v="6"/>
  </r>
  <r>
    <x v="1"/>
    <x v="1"/>
    <x v="2"/>
    <n v="90.696612244898006"/>
    <n v="0.341444857142856"/>
    <n v="4.8977752223809699"/>
    <n v="4.9374238744684797"/>
    <n v="9.63539795918369"/>
    <x v="6"/>
  </r>
  <r>
    <x v="1"/>
    <x v="1"/>
    <x v="3"/>
    <n v="36.518928571428603"/>
    <n v="0.12581566326530599"/>
    <n v="1.9720858263380701"/>
    <n v="1.8193428502228199"/>
    <n v="3.8064489795918299"/>
    <x v="6"/>
  </r>
  <r>
    <x v="1"/>
    <x v="1"/>
    <x v="4"/>
    <n v="324.35576530612099"/>
    <n v="1.0750166020408101"/>
    <n v="17.515776953864201"/>
    <n v="15.545153266565601"/>
    <n v="22.263642857142798"/>
    <x v="6"/>
  </r>
  <r>
    <x v="1"/>
    <x v="1"/>
    <x v="5"/>
    <n v="101.627234693877"/>
    <n v="0.39417329591836697"/>
    <n v="5.4880478959760604"/>
    <n v="5.69989736624151"/>
    <n v="23.723255102040799"/>
    <x v="6"/>
  </r>
  <r>
    <x v="1"/>
    <x v="1"/>
    <x v="6"/>
    <n v="178.86376530612199"/>
    <n v="0.65895359183673397"/>
    <n v="9.6589552378498098"/>
    <n v="9.5287222180658393"/>
    <n v="33.913999999999803"/>
    <x v="6"/>
  </r>
  <r>
    <x v="1"/>
    <x v="1"/>
    <x v="7"/>
    <n v="79.534836734693798"/>
    <n v="0.27296477551020298"/>
    <n v="4.29501988038382"/>
    <n v="3.9471755725672901"/>
    <n v="17.0058673469387"/>
    <x v="6"/>
  </r>
  <r>
    <x v="1"/>
    <x v="1"/>
    <x v="8"/>
    <n v="426.24338775510199"/>
    <n v="1.9832665510203999"/>
    <n v="23.017886242692601"/>
    <n v="28.678796630244602"/>
    <n v="18.105877551020399"/>
    <x v="6"/>
  </r>
  <r>
    <x v="1"/>
    <x v="1"/>
    <x v="9"/>
    <n v="277.15125510204098"/>
    <n v="0.97667377551020196"/>
    <n v="14.966651085326699"/>
    <n v="14.123078195182099"/>
    <n v="17.176948979591799"/>
    <x v="6"/>
  </r>
  <r>
    <x v="1"/>
    <x v="1"/>
    <x v="10"/>
    <n v="42.634469387755402"/>
    <n v="0.13745222448979499"/>
    <n v="2.30233569499674"/>
    <n v="1.9876119982406699"/>
    <n v="2.8935714285713798"/>
    <x v="6"/>
  </r>
  <r>
    <x v="2"/>
    <x v="1"/>
    <x v="0"/>
    <n v="152.131653061224"/>
    <n v="1.0034594489795901"/>
    <n v="5.4101351377831799"/>
    <n v="6.1573380669527102"/>
    <n v="6.6950102040816404"/>
    <x v="7"/>
  </r>
  <r>
    <x v="2"/>
    <x v="1"/>
    <x v="1"/>
    <n v="298.88036734693702"/>
    <n v="1.89014623469387"/>
    <n v="10.6288411703938"/>
    <n v="11.5981461680617"/>
    <n v="13.5187040816327"/>
    <x v="7"/>
  </r>
  <r>
    <x v="2"/>
    <x v="1"/>
    <x v="2"/>
    <n v="139.26084693877499"/>
    <n v="0.90239640816326405"/>
    <n v="4.9524210522954304"/>
    <n v="5.53720408045913"/>
    <n v="9.63539795918369"/>
    <x v="7"/>
  </r>
  <r>
    <x v="2"/>
    <x v="1"/>
    <x v="3"/>
    <n v="54.070479591836701"/>
    <n v="0.320156285714285"/>
    <n v="1.92286480604307"/>
    <n v="1.96451434824532"/>
    <n v="3.8064489795918299"/>
    <x v="7"/>
  </r>
  <r>
    <x v="2"/>
    <x v="1"/>
    <x v="4"/>
    <n v="521.37842857142698"/>
    <n v="3.3110362857142799"/>
    <n v="18.5413600637158"/>
    <n v="20.3168845376081"/>
    <n v="22.263642857142798"/>
    <x v="7"/>
  </r>
  <r>
    <x v="2"/>
    <x v="1"/>
    <x v="5"/>
    <n v="234.05514285714199"/>
    <n v="1.0907060408163201"/>
    <n v="8.3235140555574301"/>
    <n v="6.6926927957107996"/>
    <n v="23.723255102040799"/>
    <x v="7"/>
  </r>
  <r>
    <x v="2"/>
    <x v="1"/>
    <x v="6"/>
    <n v="339.30355102040801"/>
    <n v="1.5563905612244899"/>
    <n v="12.0663782113204"/>
    <n v="9.5501844737408508"/>
    <n v="33.913999999999803"/>
    <x v="7"/>
  </r>
  <r>
    <x v="2"/>
    <x v="1"/>
    <x v="7"/>
    <n v="172.91926530612201"/>
    <n v="0.73413027551020305"/>
    <n v="6.1493882069092498"/>
    <n v="4.5047044961289604"/>
    <n v="17.0058673469387"/>
    <x v="7"/>
  </r>
  <r>
    <x v="2"/>
    <x v="1"/>
    <x v="8"/>
    <n v="456.69607142857097"/>
    <n v="2.48772321428571"/>
    <n v="16.2411136249791"/>
    <n v="15.2649445505145"/>
    <n v="18.105877551020399"/>
    <x v="7"/>
  </r>
  <r>
    <x v="2"/>
    <x v="1"/>
    <x v="9"/>
    <n v="376.954581632653"/>
    <n v="2.56504130612245"/>
    <n v="13.405331411329801"/>
    <n v="15.739376906116499"/>
    <n v="17.176948979591799"/>
    <x v="7"/>
  </r>
  <r>
    <x v="2"/>
    <x v="1"/>
    <x v="10"/>
    <n v="66.324714285714705"/>
    <n v="0.43578250000000202"/>
    <n v="2.3586522596725201"/>
    <n v="2.6740095764611"/>
    <n v="2.8935714285713798"/>
    <x v="7"/>
  </r>
  <r>
    <x v="6"/>
    <x v="1"/>
    <x v="0"/>
    <n v="70.667704081632607"/>
    <n v="0.409794448979591"/>
    <n v="3.79662259853212"/>
    <n v="3.3995276534082901"/>
    <n v="6.6950102040816404"/>
    <x v="5"/>
  </r>
  <r>
    <x v="6"/>
    <x v="1"/>
    <x v="1"/>
    <n v="160.36611224489801"/>
    <n v="0.95956233673469205"/>
    <n v="8.6156698268334608"/>
    <n v="7.9602315429634398"/>
    <n v="13.5187040816327"/>
    <x v="5"/>
  </r>
  <r>
    <x v="6"/>
    <x v="1"/>
    <x v="2"/>
    <n v="37.761622448979601"/>
    <n v="0.123381387755101"/>
    <n v="2.0287432712037998"/>
    <n v="1.0235337268081099"/>
    <n v="9.63539795918369"/>
    <x v="5"/>
  </r>
  <r>
    <x v="6"/>
    <x v="1"/>
    <x v="3"/>
    <n v="33.303244897959097"/>
    <n v="0.21320366326530599"/>
    <n v="1.78921692486263"/>
    <n v="1.76867146659288"/>
    <n v="3.8064489795918299"/>
    <x v="5"/>
  </r>
  <r>
    <x v="6"/>
    <x v="1"/>
    <x v="4"/>
    <n v="281.067561224489"/>
    <n v="1.68567424489796"/>
    <n v="15.100355509307599"/>
    <n v="13.983830733769"/>
    <n v="22.263642857142798"/>
    <x v="5"/>
  </r>
  <r>
    <x v="6"/>
    <x v="1"/>
    <x v="5"/>
    <n v="136.692173469387"/>
    <n v="0.89968663265306004"/>
    <n v="7.3437874002083996"/>
    <n v="7.4635212719979602"/>
    <n v="23.723255102040799"/>
    <x v="5"/>
  </r>
  <r>
    <x v="6"/>
    <x v="1"/>
    <x v="6"/>
    <n v="275.73871428571402"/>
    <n v="2.0796300816326498"/>
    <n v="14.8140631926859"/>
    <n v="17.251966172245599"/>
    <n v="33.913999999999803"/>
    <x v="5"/>
  </r>
  <r>
    <x v="6"/>
    <x v="1"/>
    <x v="7"/>
    <n v="134.38398979591801"/>
    <n v="0.84962779591836601"/>
    <n v="7.2197802259250397"/>
    <n v="7.0482486878993003"/>
    <n v="17.0058673469387"/>
    <x v="5"/>
  </r>
  <r>
    <x v="6"/>
    <x v="1"/>
    <x v="8"/>
    <n v="425.323428571428"/>
    <n v="2.9093237551020299"/>
    <n v="22.850502384145599"/>
    <n v="24.134847562758399"/>
    <n v="18.105877551020399"/>
    <x v="5"/>
  </r>
  <r>
    <x v="6"/>
    <x v="1"/>
    <x v="9"/>
    <n v="273.50747959183599"/>
    <n v="1.72988042857142"/>
    <n v="14.694190102545299"/>
    <n v="14.350551523237501"/>
    <n v="17.176948979591799"/>
    <x v="5"/>
  </r>
  <r>
    <x v="6"/>
    <x v="1"/>
    <x v="10"/>
    <n v="32.518724489796099"/>
    <n v="0.19468780612244799"/>
    <n v="1.74706856374987"/>
    <n v="1.6150696583194"/>
    <n v="2.8935714285713798"/>
    <x v="5"/>
  </r>
  <r>
    <x v="3"/>
    <x v="1"/>
    <x v="0"/>
    <n v="107.511204081632"/>
    <n v="0.77317342857142801"/>
    <n v="3.6446205484237399"/>
    <n v="3.75320853751239"/>
    <n v="6.6950102040816404"/>
    <x v="8"/>
  </r>
  <r>
    <x v="3"/>
    <x v="1"/>
    <x v="1"/>
    <n v="244.55431632653099"/>
    <n v="1.6960930102040701"/>
    <n v="8.2903702372510395"/>
    <n v="8.23332842422551"/>
    <n v="13.5187040816327"/>
    <x v="8"/>
  </r>
  <r>
    <x v="3"/>
    <x v="1"/>
    <x v="2"/>
    <n v="120.175724489795"/>
    <n v="1.3405286428571399"/>
    <n v="4.0739466982869397"/>
    <n v="6.5073156438491297"/>
    <n v="9.63539795918369"/>
    <x v="8"/>
  </r>
  <r>
    <x v="3"/>
    <x v="1"/>
    <x v="3"/>
    <n v="56.024612244898002"/>
    <n v="0.42019046938775501"/>
    <n v="1.8992295244892601"/>
    <n v="2.0397266626212902"/>
    <n v="3.8064489795918299"/>
    <x v="8"/>
  </r>
  <r>
    <x v="3"/>
    <x v="1"/>
    <x v="4"/>
    <n v="420.345724489796"/>
    <n v="2.8526782755102"/>
    <n v="14.249683816714899"/>
    <n v="13.847729452114599"/>
    <n v="22.263642857142798"/>
    <x v="8"/>
  </r>
  <r>
    <x v="3"/>
    <x v="1"/>
    <x v="5"/>
    <n v="214.89112244897899"/>
    <n v="1.10592336734693"/>
    <n v="7.2847905224530498"/>
    <n v="5.36847345081455"/>
    <n v="23.723255102040799"/>
    <x v="8"/>
  </r>
  <r>
    <x v="3"/>
    <x v="1"/>
    <x v="6"/>
    <n v="377.212999999999"/>
    <n v="1.92719802040816"/>
    <n v="12.7874881755457"/>
    <n v="9.3551793121466194"/>
    <n v="33.913999999999803"/>
    <x v="8"/>
  </r>
  <r>
    <x v="3"/>
    <x v="1"/>
    <x v="7"/>
    <n v="181.003948979591"/>
    <n v="1.1852681530612199"/>
    <n v="6.1360182636961502"/>
    <n v="5.7536361014506197"/>
    <n v="17.0058673469387"/>
    <x v="8"/>
  </r>
  <r>
    <x v="3"/>
    <x v="1"/>
    <x v="8"/>
    <n v="678.72670408163196"/>
    <n v="5.4268124897959096"/>
    <n v="23.008776746482798"/>
    <n v="26.343325074963101"/>
    <n v="18.105877551020399"/>
    <x v="8"/>
  </r>
  <r>
    <x v="3"/>
    <x v="1"/>
    <x v="9"/>
    <n v="499.37404081632599"/>
    <n v="3.5211634897959101"/>
    <n v="16.928736926121999"/>
    <n v="17.092750970887799"/>
    <n v="17.176948979591799"/>
    <x v="8"/>
  </r>
  <r>
    <x v="3"/>
    <x v="1"/>
    <x v="10"/>
    <n v="50.039612244898301"/>
    <n v="0.35130289795918301"/>
    <n v="1.6963385405342"/>
    <n v="1.7053263694142"/>
    <n v="2.8935714285713798"/>
    <x v="8"/>
  </r>
  <r>
    <x v="4"/>
    <x v="1"/>
    <x v="0"/>
    <n v="367.77032653061099"/>
    <n v="3.0664823061224502"/>
    <n v="5.06134145262474"/>
    <n v="4.59890211403712"/>
    <n v="6.6950102040816404"/>
    <x v="9"/>
  </r>
  <r>
    <x v="4"/>
    <x v="1"/>
    <x v="1"/>
    <n v="741.03242857142504"/>
    <n v="6.4377825"/>
    <n v="10.1982620072953"/>
    <n v="9.6549494154422995"/>
    <n v="13.5187040816327"/>
    <x v="9"/>
  </r>
  <r>
    <x v="4"/>
    <x v="1"/>
    <x v="2"/>
    <n v="502.04554081632602"/>
    <n v="6.1310343571428598"/>
    <n v="6.90926843068066"/>
    <n v="9.1949093624323996"/>
    <n v="9.63539795918369"/>
    <x v="9"/>
  </r>
  <r>
    <x v="4"/>
    <x v="1"/>
    <x v="3"/>
    <n v="140.639102040816"/>
    <n v="1.26192292857142"/>
    <n v="1.9355082932713199"/>
    <n v="1.89254639179624"/>
    <n v="3.8064489795918299"/>
    <x v="9"/>
  </r>
  <r>
    <x v="4"/>
    <x v="1"/>
    <x v="4"/>
    <n v="1260.94262244898"/>
    <n v="10.8551647244897"/>
    <n v="17.3533879815372"/>
    <n v="16.279839573835101"/>
    <n v="22.263642857142798"/>
    <x v="9"/>
  </r>
  <r>
    <x v="4"/>
    <x v="1"/>
    <x v="5"/>
    <n v="670.13238775510104"/>
    <n v="7.1152329795918297"/>
    <n v="9.2225190240000803"/>
    <n v="10.6709436824009"/>
    <n v="23.723255102040799"/>
    <x v="9"/>
  </r>
  <r>
    <x v="4"/>
    <x v="1"/>
    <x v="6"/>
    <n v="1034.6867244897901"/>
    <n v="9.8687325714285805"/>
    <n v="14.239601271106901"/>
    <n v="14.800455556190499"/>
    <n v="33.913999999999803"/>
    <x v="9"/>
  </r>
  <r>
    <x v="4"/>
    <x v="1"/>
    <x v="7"/>
    <n v="487.75328571428503"/>
    <n v="5.2189834693877497"/>
    <n v="6.7125750653353604"/>
    <n v="7.82707732001953"/>
    <n v="17.0058673469387"/>
    <x v="9"/>
  </r>
  <r>
    <x v="4"/>
    <x v="1"/>
    <x v="8"/>
    <n v="896.17360204081604"/>
    <n v="6.3883588061224499"/>
    <n v="12.333351207386301"/>
    <n v="9.5808271125667801"/>
    <n v="18.105877551020399"/>
    <x v="9"/>
  </r>
  <r>
    <x v="4"/>
    <x v="1"/>
    <x v="9"/>
    <n v="1002.6360714285699"/>
    <n v="8.9792100816326492"/>
    <n v="13.798512669824699"/>
    <n v="13.466410076574199"/>
    <n v="17.176948979591799"/>
    <x v="9"/>
  </r>
  <r>
    <x v="4"/>
    <x v="1"/>
    <x v="10"/>
    <n v="162.449826530613"/>
    <n v="1.35566833673469"/>
    <n v="2.2356725969370799"/>
    <n v="2.0331393947046701"/>
    <n v="2.8935714285713798"/>
    <x v="9"/>
  </r>
  <r>
    <x v="5"/>
    <x v="1"/>
    <x v="0"/>
    <n v="131.01830612244899"/>
    <n v="0.42146839795918201"/>
    <n v="4.8676331876415402"/>
    <n v="4.6838200351142296"/>
    <n v="6.6950102040816404"/>
    <x v="10"/>
  </r>
  <r>
    <x v="5"/>
    <x v="1"/>
    <x v="1"/>
    <n v="282.454806122447"/>
    <n v="0.92005477551020298"/>
    <n v="10.4938495160022"/>
    <n v="10.2246598127021"/>
    <n v="13.5187040816327"/>
    <x v="10"/>
  </r>
  <r>
    <x v="5"/>
    <x v="1"/>
    <x v="2"/>
    <n v="21.798193877551"/>
    <n v="6.6375377551020298E-2"/>
    <n v="0.809853333394849"/>
    <n v="0.73763614239435404"/>
    <n v="9.63539795918369"/>
    <x v="10"/>
  </r>
  <r>
    <x v="5"/>
    <x v="1"/>
    <x v="3"/>
    <n v="58.816183673469297"/>
    <n v="0.21092619387754999"/>
    <n v="2.1851572966592099"/>
    <n v="2.3440436758671002"/>
    <n v="3.8064489795918299"/>
    <x v="10"/>
  </r>
  <r>
    <x v="5"/>
    <x v="1"/>
    <x v="4"/>
    <n v="489.72307142857102"/>
    <n v="1.59988358163265"/>
    <n v="18.194345094124301"/>
    <n v="17.7796646433905"/>
    <n v="22.263642857142798"/>
    <x v="10"/>
  </r>
  <r>
    <x v="5"/>
    <x v="1"/>
    <x v="5"/>
    <n v="225.64802040816301"/>
    <n v="0.82725438775510096"/>
    <n v="8.3833460023354291"/>
    <n v="9.19335991563179"/>
    <n v="23.723255102040799"/>
    <x v="10"/>
  </r>
  <r>
    <x v="5"/>
    <x v="1"/>
    <x v="6"/>
    <n v="401.19182653061199"/>
    <n v="1.6057683775510101"/>
    <n v="14.9052045261966"/>
    <n v="17.845062963071101"/>
    <n v="33.913999999999803"/>
    <x v="10"/>
  </r>
  <r>
    <x v="5"/>
    <x v="1"/>
    <x v="7"/>
    <n v="163.255806122449"/>
    <n v="0.66265280612244803"/>
    <n v="6.0653308951659897"/>
    <n v="7.3641262421330396"/>
    <n v="17.0058673469387"/>
    <x v="10"/>
  </r>
  <r>
    <x v="5"/>
    <x v="1"/>
    <x v="8"/>
    <n v="397.33049999999997"/>
    <n v="1.1771211224489799"/>
    <n v="14.7617473122774"/>
    <n v="13.081463577766501"/>
    <n v="18.105877551020399"/>
    <x v="10"/>
  </r>
  <r>
    <x v="5"/>
    <x v="1"/>
    <x v="9"/>
    <n v="459.93591836734703"/>
    <n v="1.30806951020408"/>
    <n v="17.0876834443342"/>
    <n v="14.536705975780601"/>
    <n v="17.176948979591799"/>
    <x v="10"/>
  </r>
  <r>
    <x v="5"/>
    <x v="1"/>
    <x v="10"/>
    <n v="60.449785714286001"/>
    <n v="0.19881556122449001"/>
    <n v="2.24584939186798"/>
    <n v="2.2094570161484102"/>
    <n v="2.8935714285713798"/>
    <x v="10"/>
  </r>
  <r>
    <x v="0"/>
    <x v="2"/>
    <x v="0"/>
    <n v="0.14565306122448901"/>
    <n v="1.45653061224489E-4"/>
    <n v="14.912711430571299"/>
    <n v="14.912711430571299"/>
    <n v="6.6950102040816404"/>
    <x v="0"/>
  </r>
  <r>
    <x v="0"/>
    <x v="2"/>
    <x v="1"/>
    <n v="0.17057142857142801"/>
    <n v="1.70571428571428E-4"/>
    <n v="17.4639823646792"/>
    <n v="17.4639823646792"/>
    <n v="13.5187040816327"/>
    <x v="0"/>
  </r>
  <r>
    <x v="0"/>
    <x v="2"/>
    <x v="2"/>
    <n v="0"/>
    <n v="0"/>
    <n v="0"/>
    <n v="0"/>
    <n v="9.63539795918369"/>
    <x v="0"/>
  </r>
  <r>
    <x v="0"/>
    <x v="2"/>
    <x v="3"/>
    <n v="0.20127551020408099"/>
    <n v="2.01275510204081E-4"/>
    <n v="20.607624559900501"/>
    <n v="20.607624559900501"/>
    <n v="3.8064489795918299"/>
    <x v="0"/>
  </r>
  <r>
    <x v="0"/>
    <x v="2"/>
    <x v="4"/>
    <n v="0.40921428571428498"/>
    <n v="4.0921428571428597E-4"/>
    <n v="41.8974685792492"/>
    <n v="41.8974685792492"/>
    <n v="22.263642857142798"/>
    <x v="0"/>
  </r>
  <r>
    <x v="0"/>
    <x v="2"/>
    <x v="5"/>
    <n v="0"/>
    <n v="0"/>
    <n v="0"/>
    <n v="0"/>
    <n v="23.723255102040799"/>
    <x v="0"/>
  </r>
  <r>
    <x v="0"/>
    <x v="2"/>
    <x v="6"/>
    <n v="0"/>
    <n v="0"/>
    <n v="0"/>
    <n v="0"/>
    <n v="33.913999999999803"/>
    <x v="0"/>
  </r>
  <r>
    <x v="0"/>
    <x v="2"/>
    <x v="7"/>
    <n v="0"/>
    <n v="0"/>
    <n v="0"/>
    <n v="0"/>
    <n v="17.0058673469387"/>
    <x v="0"/>
  </r>
  <r>
    <x v="0"/>
    <x v="2"/>
    <x v="8"/>
    <n v="0"/>
    <n v="0"/>
    <n v="0"/>
    <n v="0"/>
    <n v="18.105877551020399"/>
    <x v="0"/>
  </r>
  <r>
    <x v="0"/>
    <x v="2"/>
    <x v="9"/>
    <n v="8.4795918367346901E-3"/>
    <n v="8.4795918367347E-6"/>
    <n v="0.86818433507109405"/>
    <n v="0.86818433507109505"/>
    <n v="17.176948979591799"/>
    <x v="0"/>
  </r>
  <r>
    <x v="0"/>
    <x v="2"/>
    <x v="10"/>
    <n v="4.1510204081632598E-2"/>
    <n v="4.1510204081632602E-5"/>
    <n v="4.2500287305285296"/>
    <n v="4.2500287305285296"/>
    <n v="2.8935714285713798"/>
    <x v="0"/>
  </r>
  <r>
    <x v="1"/>
    <x v="2"/>
    <x v="0"/>
    <n v="22.667040816326502"/>
    <n v="0.136425061224489"/>
    <n v="3.6297062082915699"/>
    <n v="3.5917118169040099"/>
    <n v="6.6950102040816404"/>
    <x v="1"/>
  </r>
  <r>
    <x v="1"/>
    <x v="2"/>
    <x v="1"/>
    <n v="49.900469387755102"/>
    <n v="0.303272428571428"/>
    <n v="7.9906347282411403"/>
    <n v="7.9843626652200701"/>
    <n v="13.5187040816327"/>
    <x v="1"/>
  </r>
  <r>
    <x v="1"/>
    <x v="2"/>
    <x v="2"/>
    <n v="3.8363367346938699"/>
    <n v="2.3263642857142799E-2"/>
    <n v="0.61431818012105599"/>
    <n v="0.61247032036688098"/>
    <n v="9.63539795918369"/>
    <x v="1"/>
  </r>
  <r>
    <x v="1"/>
    <x v="2"/>
    <x v="3"/>
    <n v="15.795989795918301"/>
    <n v="9.7318622448979403E-2"/>
    <n v="2.5294348165225999"/>
    <n v="2.5621424913978599"/>
    <n v="3.8064489795918299"/>
    <x v="1"/>
  </r>
  <r>
    <x v="1"/>
    <x v="2"/>
    <x v="4"/>
    <n v="88.759510204081494"/>
    <n v="0.54188589795918296"/>
    <n v="14.2131894429123"/>
    <n v="14.266425579322"/>
    <n v="22.263642857142798"/>
    <x v="1"/>
  </r>
  <r>
    <x v="1"/>
    <x v="2"/>
    <x v="5"/>
    <n v="48.591030612244801"/>
    <n v="0.33509672448979499"/>
    <n v="7.7809523929350002"/>
    <n v="8.8222123879082002"/>
    <n v="23.723255102040799"/>
    <x v="1"/>
  </r>
  <r>
    <x v="1"/>
    <x v="2"/>
    <x v="6"/>
    <n v="64.037816326530603"/>
    <n v="0.42780195918367198"/>
    <n v="10.254468652053699"/>
    <n v="11.2628965551005"/>
    <n v="33.913999999999803"/>
    <x v="1"/>
  </r>
  <r>
    <x v="1"/>
    <x v="2"/>
    <x v="7"/>
    <n v="50.082183673469402"/>
    <n v="0.33474804081632598"/>
    <n v="8.0197329010611895"/>
    <n v="8.8130324670115492"/>
    <n v="17.0058673469387"/>
    <x v="1"/>
  </r>
  <r>
    <x v="1"/>
    <x v="2"/>
    <x v="8"/>
    <n v="153.657040816326"/>
    <n v="0.868269204081632"/>
    <n v="24.605325393732599"/>
    <n v="22.8592366575682"/>
    <n v="18.105877551020399"/>
    <x v="1"/>
  </r>
  <r>
    <x v="1"/>
    <x v="2"/>
    <x v="9"/>
    <n v="116.693887755102"/>
    <n v="0.66657474489795898"/>
    <n v="18.686361942282701"/>
    <n v="17.549153847621699"/>
    <n v="17.176948979591799"/>
    <x v="1"/>
  </r>
  <r>
    <x v="1"/>
    <x v="2"/>
    <x v="10"/>
    <n v="10.4656224489796"/>
    <n v="6.3673499999999994E-2"/>
    <n v="1.67587534184593"/>
    <n v="1.67635521157885"/>
    <n v="2.8935714285713798"/>
    <x v="1"/>
  </r>
  <r>
    <x v="2"/>
    <x v="2"/>
    <x v="0"/>
    <n v="38.032530612244798"/>
    <n v="0.24312663265306"/>
    <n v="3.9066393618892001"/>
    <n v="4.6985136588860703"/>
    <n v="6.6950102040816404"/>
    <x v="5"/>
  </r>
  <r>
    <x v="2"/>
    <x v="2"/>
    <x v="1"/>
    <n v="84.361357142857301"/>
    <n v="0.51241432653061303"/>
    <n v="8.6654606761973003"/>
    <n v="9.9025996697309093"/>
    <n v="13.5187040816327"/>
    <x v="5"/>
  </r>
  <r>
    <x v="2"/>
    <x v="2"/>
    <x v="2"/>
    <n v="58.473500000000001"/>
    <n v="0.36932702040816201"/>
    <n v="6.0063023167299203"/>
    <n v="7.1373836385077798"/>
    <n v="9.63539795918369"/>
    <x v="5"/>
  </r>
  <r>
    <x v="2"/>
    <x v="2"/>
    <x v="3"/>
    <n v="20.223285714285701"/>
    <n v="0.11812384693877501"/>
    <n v="2.0773028438113901"/>
    <n v="2.2827877893327702"/>
    <n v="3.8064489795918299"/>
    <x v="5"/>
  </r>
  <r>
    <x v="2"/>
    <x v="2"/>
    <x v="4"/>
    <n v="147.11600000000001"/>
    <n v="0.88387537755101897"/>
    <n v="15.1115149876104"/>
    <n v="17.081224252806098"/>
    <n v="22.263642857142798"/>
    <x v="5"/>
  </r>
  <r>
    <x v="2"/>
    <x v="2"/>
    <x v="5"/>
    <n v="45.0298979591836"/>
    <n v="0.22927328571428501"/>
    <n v="4.6253974951791204"/>
    <n v="4.4307925166037698"/>
    <n v="23.723255102040799"/>
    <x v="5"/>
  </r>
  <r>
    <x v="2"/>
    <x v="2"/>
    <x v="6"/>
    <n v="138.48796938775499"/>
    <n v="0.68779374489795797"/>
    <n v="14.225257789817499"/>
    <n v="13.2918729208532"/>
    <n v="33.913999999999803"/>
    <x v="5"/>
  </r>
  <r>
    <x v="2"/>
    <x v="2"/>
    <x v="7"/>
    <n v="91.721887755102003"/>
    <n v="0.43762067346938699"/>
    <n v="9.4215223463331395"/>
    <n v="8.4571841812203399"/>
    <n v="17.0058673469387"/>
    <x v="5"/>
  </r>
  <r>
    <x v="2"/>
    <x v="2"/>
    <x v="8"/>
    <n v="186.56855102040799"/>
    <n v="0.70204745918367295"/>
    <n v="19.1640165241147"/>
    <n v="13.567331312764001"/>
    <n v="18.105877551020399"/>
    <x v="5"/>
  </r>
  <r>
    <x v="2"/>
    <x v="2"/>
    <x v="9"/>
    <n v="146.222836734693"/>
    <n v="0.88245608163265299"/>
    <n v="15.019770717306301"/>
    <n v="17.053795825135801"/>
    <n v="17.176948979591799"/>
    <x v="5"/>
  </r>
  <r>
    <x v="2"/>
    <x v="2"/>
    <x v="10"/>
    <n v="17.297928571428599"/>
    <n v="0.108485040816326"/>
    <n v="1.77681494101088"/>
    <n v="2.0965142341591299"/>
    <n v="2.8935714285713798"/>
    <x v="5"/>
  </r>
  <r>
    <x v="6"/>
    <x v="2"/>
    <x v="0"/>
    <n v="13.4868061224489"/>
    <n v="1.3486806122448999E-2"/>
    <n v="5.5425201974664899"/>
    <n v="5.5425201974664899"/>
    <n v="6.6950102040816404"/>
    <x v="0"/>
  </r>
  <r>
    <x v="6"/>
    <x v="2"/>
    <x v="1"/>
    <n v="23.0591938775509"/>
    <n v="2.3059193877550999E-2"/>
    <n v="9.4763761444518"/>
    <n v="9.4763761444518"/>
    <n v="13.5187040816327"/>
    <x v="0"/>
  </r>
  <r>
    <x v="6"/>
    <x v="2"/>
    <x v="2"/>
    <n v="9.5146122448979504"/>
    <n v="9.51461224489796E-3"/>
    <n v="3.9101125989073702"/>
    <n v="3.9101125989073702"/>
    <n v="9.63539795918369"/>
    <x v="0"/>
  </r>
  <r>
    <x v="6"/>
    <x v="2"/>
    <x v="3"/>
    <n v="4.3918673469387697"/>
    <n v="4.3918673469387701E-3"/>
    <n v="1.8048760584230601"/>
    <n v="1.8048760584230601"/>
    <n v="3.8064489795918299"/>
    <x v="0"/>
  </r>
  <r>
    <x v="6"/>
    <x v="2"/>
    <x v="4"/>
    <n v="38.450163265306102"/>
    <n v="3.8450163265306099E-2"/>
    <n v="15.8014287859537"/>
    <n v="15.8014287859537"/>
    <n v="22.263642857142798"/>
    <x v="0"/>
  </r>
  <r>
    <x v="6"/>
    <x v="2"/>
    <x v="5"/>
    <n v="13.755959183673401"/>
    <n v="1.3755959183673399E-2"/>
    <n v="5.6531309873379003"/>
    <n v="5.6531309873379003"/>
    <n v="23.723255102040799"/>
    <x v="0"/>
  </r>
  <r>
    <x v="6"/>
    <x v="2"/>
    <x v="6"/>
    <n v="15.382673469387701"/>
    <n v="1.53826734693877E-2"/>
    <n v="6.3216433617444103"/>
    <n v="6.3216433617444103"/>
    <n v="33.913999999999803"/>
    <x v="0"/>
  </r>
  <r>
    <x v="6"/>
    <x v="2"/>
    <x v="7"/>
    <n v="6.3736632653061198"/>
    <n v="6.3736632653061199E-3"/>
    <n v="2.6193123159832798"/>
    <n v="2.6193123159832798"/>
    <n v="17.0058673469387"/>
    <x v="0"/>
  </r>
  <r>
    <x v="6"/>
    <x v="2"/>
    <x v="8"/>
    <n v="75.859897959183698"/>
    <n v="7.58598979591837E-2"/>
    <n v="31.175284407526899"/>
    <n v="31.175284407526899"/>
    <n v="18.105877551020399"/>
    <x v="0"/>
  </r>
  <r>
    <x v="6"/>
    <x v="2"/>
    <x v="9"/>
    <n v="37.5951020408163"/>
    <n v="3.75951020408163E-2"/>
    <n v="15.4500339439298"/>
    <n v="15.4500339439298"/>
    <n v="17.176948979591799"/>
    <x v="0"/>
  </r>
  <r>
    <x v="6"/>
    <x v="2"/>
    <x v="10"/>
    <n v="5.4635204081632702"/>
    <n v="5.4635204081632596E-3"/>
    <n v="2.2452811982750198"/>
    <n v="2.2452811982750198"/>
    <n v="2.8935714285713798"/>
    <x v="0"/>
  </r>
  <r>
    <x v="3"/>
    <x v="2"/>
    <x v="0"/>
    <n v="35.793224489795897"/>
    <n v="0.35364614285714202"/>
    <n v="4.4378229706479697"/>
    <n v="4.5225033687652303"/>
    <n v="6.6950102040816404"/>
    <x v="11"/>
  </r>
  <r>
    <x v="3"/>
    <x v="2"/>
    <x v="1"/>
    <n v="75.795357142857398"/>
    <n v="0.75125708163265004"/>
    <n v="9.3974874237142298"/>
    <n v="9.6072380573506599"/>
    <n v="13.5187040816327"/>
    <x v="11"/>
  </r>
  <r>
    <x v="3"/>
    <x v="2"/>
    <x v="2"/>
    <n v="38.237010204081599"/>
    <n v="0.575711010204081"/>
    <n v="4.7408157446376498"/>
    <n v="7.3623169251840501"/>
    <n v="9.63539795918369"/>
    <x v="11"/>
  </r>
  <r>
    <x v="3"/>
    <x v="2"/>
    <x v="3"/>
    <n v="17.269836734693801"/>
    <n v="0.17157520408163199"/>
    <n v="2.1412007231260701"/>
    <n v="2.1941408216325899"/>
    <n v="3.8064489795918299"/>
    <x v="11"/>
  </r>
  <r>
    <x v="3"/>
    <x v="2"/>
    <x v="4"/>
    <n v="124.401132653061"/>
    <n v="1.2109573061224399"/>
    <n v="15.4238745441827"/>
    <n v="15.4859839616063"/>
    <n v="22.263642857142798"/>
    <x v="11"/>
  </r>
  <r>
    <x v="3"/>
    <x v="2"/>
    <x v="5"/>
    <n v="70.987948979591806"/>
    <n v="0.82372783673469296"/>
    <n v="8.8014409182561906"/>
    <n v="10.5340097490706"/>
    <n v="23.723255102040799"/>
    <x v="11"/>
  </r>
  <r>
    <x v="3"/>
    <x v="2"/>
    <x v="6"/>
    <n v="104.082224489795"/>
    <n v="1.1753280816326499"/>
    <n v="12.9046346972353"/>
    <n v="15.0303497322046"/>
    <n v="33.913999999999803"/>
    <x v="11"/>
  </r>
  <r>
    <x v="3"/>
    <x v="2"/>
    <x v="7"/>
    <n v="65.877989795918296"/>
    <n v="0.453589367346938"/>
    <n v="8.1678826242599492"/>
    <n v="5.8005989413301204"/>
    <n v="17.0058673469387"/>
    <x v="11"/>
  </r>
  <r>
    <x v="3"/>
    <x v="2"/>
    <x v="8"/>
    <n v="120.402346938775"/>
    <n v="0.86443746938775401"/>
    <n v="14.9280850937906"/>
    <n v="11.0546133369599"/>
    <n v="18.105877551020399"/>
    <x v="11"/>
  </r>
  <r>
    <x v="3"/>
    <x v="2"/>
    <x v="9"/>
    <n v="137.77039795918299"/>
    <n v="1.27866758163265"/>
    <n v="17.0814629152196"/>
    <n v="16.3518776106107"/>
    <n v="17.176948979591799"/>
    <x v="11"/>
  </r>
  <r>
    <x v="3"/>
    <x v="2"/>
    <x v="10"/>
    <n v="15.931704081632599"/>
    <n v="0.16080174489795801"/>
    <n v="1.9752923449294599"/>
    <n v="2.0563674952850102"/>
    <n v="2.8935714285713798"/>
    <x v="11"/>
  </r>
  <r>
    <x v="4"/>
    <x v="2"/>
    <x v="0"/>
    <n v="106.43668367346901"/>
    <n v="0.50025229591836695"/>
    <n v="4.3944989633248497"/>
    <n v="4.1719739003899399"/>
    <n v="6.6950102040816404"/>
    <x v="12"/>
  </r>
  <r>
    <x v="4"/>
    <x v="2"/>
    <x v="1"/>
    <n v="210.19218367347"/>
    <n v="0.99649680612244695"/>
    <n v="8.6782986971463991"/>
    <n v="8.3105239114048803"/>
    <n v="13.5187040816327"/>
    <x v="12"/>
  </r>
  <r>
    <x v="4"/>
    <x v="2"/>
    <x v="2"/>
    <n v="266.053061224489"/>
    <n v="1.5259830510204"/>
    <n v="10.984651732735699"/>
    <n v="12.726301334823701"/>
    <n v="9.63539795918369"/>
    <x v="12"/>
  </r>
  <r>
    <x v="4"/>
    <x v="2"/>
    <x v="3"/>
    <n v="55.990030612244801"/>
    <n v="0.26707890816326502"/>
    <n v="2.3116854357927301"/>
    <n v="2.2273685564125998"/>
    <n v="3.8064489795918299"/>
    <x v="12"/>
  </r>
  <r>
    <x v="4"/>
    <x v="2"/>
    <x v="4"/>
    <n v="338.058999999999"/>
    <n v="1.58052569387754"/>
    <n v="13.957593132084201"/>
    <n v="13.181172775324599"/>
    <n v="22.263642857142798"/>
    <x v="12"/>
  </r>
  <r>
    <x v="4"/>
    <x v="2"/>
    <x v="5"/>
    <n v="238.998285714285"/>
    <n v="1.20361221428571"/>
    <n v="9.8676291158218508"/>
    <n v="10.037812490139901"/>
    <n v="23.723255102040799"/>
    <x v="12"/>
  </r>
  <r>
    <x v="4"/>
    <x v="2"/>
    <x v="6"/>
    <n v="392.46421428571301"/>
    <n v="2.14995318367346"/>
    <n v="16.203845547384098"/>
    <n v="17.930049781939701"/>
    <n v="33.913999999999803"/>
    <x v="12"/>
  </r>
  <r>
    <x v="4"/>
    <x v="2"/>
    <x v="7"/>
    <n v="287.81571428571402"/>
    <n v="1.31769026530612"/>
    <n v="11.883176123162499"/>
    <n v="10.9891937338597"/>
    <n v="17.0058673469387"/>
    <x v="12"/>
  </r>
  <r>
    <x v="4"/>
    <x v="2"/>
    <x v="8"/>
    <n v="208.008561224489"/>
    <n v="0.96335748979591795"/>
    <n v="8.5881425004560192"/>
    <n v="8.0341506415186803"/>
    <n v="18.105877551020399"/>
    <x v="12"/>
  </r>
  <r>
    <x v="4"/>
    <x v="2"/>
    <x v="9"/>
    <n v="275.91532653061199"/>
    <n v="1.2889968571428501"/>
    <n v="11.391839491391901"/>
    <n v="10.749898180501701"/>
    <n v="17.176948979591799"/>
    <x v="12"/>
  </r>
  <r>
    <x v="4"/>
    <x v="2"/>
    <x v="10"/>
    <n v="42.110602040816801"/>
    <n v="0.19683524489795901"/>
    <n v="1.73863926069956"/>
    <n v="1.64155469368431"/>
    <n v="2.8935714285713798"/>
    <x v="12"/>
  </r>
  <r>
    <x v="5"/>
    <x v="2"/>
    <x v="0"/>
    <n v="19.649663265306"/>
    <n v="2.76204183673468E-2"/>
    <n v="2.7925700093723802"/>
    <n v="2.88379830231192"/>
    <n v="6.6950102040816404"/>
    <x v="5"/>
  </r>
  <r>
    <x v="5"/>
    <x v="2"/>
    <x v="1"/>
    <n v="45.805295918367399"/>
    <n v="6.2337438775510103E-2"/>
    <n v="6.50975509987025"/>
    <n v="6.5085400851065396"/>
    <n v="13.5187040816327"/>
    <x v="5"/>
  </r>
  <r>
    <x v="5"/>
    <x v="2"/>
    <x v="2"/>
    <n v="182.766887755102"/>
    <n v="0.252503948979591"/>
    <n v="25.974456791449501"/>
    <n v="26.363484061315098"/>
    <n v="9.63539795918369"/>
    <x v="5"/>
  </r>
  <r>
    <x v="5"/>
    <x v="2"/>
    <x v="3"/>
    <n v="12.6191326530612"/>
    <n v="1.8085122448979501E-2"/>
    <n v="1.79340535842417"/>
    <n v="1.8882351715978101"/>
    <n v="3.8064489795918299"/>
    <x v="5"/>
  </r>
  <r>
    <x v="5"/>
    <x v="2"/>
    <x v="4"/>
    <n v="74.503346938775493"/>
    <n v="0.103572622448979"/>
    <n v="10.588263495916401"/>
    <n v="10.8138315941465"/>
    <n v="22.263642857142798"/>
    <x v="5"/>
  </r>
  <r>
    <x v="5"/>
    <x v="2"/>
    <x v="5"/>
    <n v="46.460999999999899"/>
    <n v="5.3637459183673401E-2"/>
    <n v="6.6029424246944801"/>
    <n v="5.6001908326293401"/>
    <n v="23.723255102040799"/>
    <x v="5"/>
  </r>
  <r>
    <x v="5"/>
    <x v="2"/>
    <x v="6"/>
    <n v="98.610316326530594"/>
    <n v="0.10600969387755101"/>
    <n v="14.014296747486901"/>
    <n v="11.068281847392401"/>
    <n v="33.913999999999803"/>
    <x v="5"/>
  </r>
  <r>
    <x v="5"/>
    <x v="2"/>
    <x v="7"/>
    <n v="84.2558673469387"/>
    <n v="0.115585051020407"/>
    <n v="11.974271777071699"/>
    <n v="12.0680276986444"/>
    <n v="17.0058673469387"/>
    <x v="5"/>
  </r>
  <r>
    <x v="5"/>
    <x v="2"/>
    <x v="8"/>
    <n v="70.751204081632594"/>
    <n v="0.119529142857142"/>
    <n v="10.0550166167071"/>
    <n v="12.4798232475628"/>
    <n v="18.105877551020399"/>
    <x v="5"/>
  </r>
  <r>
    <x v="5"/>
    <x v="2"/>
    <x v="9"/>
    <n v="59.923030612244901"/>
    <n v="8.7336704081632202E-2"/>
    <n v="8.5161387194821003"/>
    <n v="9.1186685013390001"/>
    <n v="17.176948979591799"/>
    <x v="5"/>
  </r>
  <r>
    <x v="5"/>
    <x v="2"/>
    <x v="10"/>
    <n v="8.2951020408163405"/>
    <n v="1.1561530612244899E-2"/>
    <n v="1.1788829595246699"/>
    <n v="1.2071186579539701"/>
    <n v="2.8935714285713798"/>
    <x v="5"/>
  </r>
  <r>
    <x v="1"/>
    <x v="3"/>
    <x v="0"/>
    <n v="43.591224489795898"/>
    <n v="0.18981551020408099"/>
    <n v="2.3910274494478001"/>
    <n v="2.44419815572564"/>
    <n v="6.6950102040816404"/>
    <x v="6"/>
  </r>
  <r>
    <x v="1"/>
    <x v="3"/>
    <x v="1"/>
    <n v="104.63379591836799"/>
    <n v="0.456320846938776"/>
    <n v="5.7392808095881804"/>
    <n v="5.87590851405007"/>
    <n v="13.5187040816327"/>
    <x v="6"/>
  </r>
  <r>
    <x v="1"/>
    <x v="3"/>
    <x v="2"/>
    <n v="180.99743877551001"/>
    <n v="0.612655020408163"/>
    <n v="9.9279120845366293"/>
    <n v="7.8889774042579299"/>
    <n v="9.63539795918369"/>
    <x v="6"/>
  </r>
  <r>
    <x v="1"/>
    <x v="3"/>
    <x v="3"/>
    <n v="31.142928571428499"/>
    <n v="0.13637394897959099"/>
    <n v="1.7082244865112399"/>
    <n v="1.75604698597372"/>
    <n v="3.8064489795918299"/>
    <x v="6"/>
  </r>
  <r>
    <x v="1"/>
    <x v="3"/>
    <x v="4"/>
    <n v="180.73505102040801"/>
    <n v="0.80249971428571298"/>
    <n v="9.9135198225116206"/>
    <n v="10.3335513495109"/>
    <n v="22.263642857142798"/>
    <x v="6"/>
  </r>
  <r>
    <x v="1"/>
    <x v="3"/>
    <x v="5"/>
    <n v="255.80322448979601"/>
    <n v="1.1476077755102001"/>
    <n v="14.0310931516855"/>
    <n v="14.777405731400201"/>
    <n v="23.723255102040799"/>
    <x v="6"/>
  </r>
  <r>
    <x v="1"/>
    <x v="3"/>
    <x v="6"/>
    <n v="559.28823469387703"/>
    <n v="2.5409680714285701"/>
    <n v="30.6775856140335"/>
    <n v="32.7192939463485"/>
    <n v="33.913999999999803"/>
    <x v="6"/>
  </r>
  <r>
    <x v="1"/>
    <x v="3"/>
    <x v="7"/>
    <n v="197.028683673469"/>
    <n v="0.83041531632652998"/>
    <n v="10.807243808948501"/>
    <n v="10.693012296357599"/>
    <n v="17.0058673469387"/>
    <x v="6"/>
  </r>
  <r>
    <x v="1"/>
    <x v="3"/>
    <x v="8"/>
    <n v="112.629897959183"/>
    <n v="0.40243694897959098"/>
    <n v="6.1778759555596601"/>
    <n v="5.1820615050593597"/>
    <n v="18.105877551020399"/>
    <x v="6"/>
  </r>
  <r>
    <x v="1"/>
    <x v="3"/>
    <x v="9"/>
    <n v="138.01131632652999"/>
    <n v="0.56234562244897901"/>
    <n v="7.5700751592423101"/>
    <n v="7.2411581740206499"/>
    <n v="17.176948979591799"/>
    <x v="6"/>
  </r>
  <r>
    <x v="1"/>
    <x v="3"/>
    <x v="10"/>
    <n v="19.2550612244899"/>
    <n v="8.4523642857142603E-2"/>
    <n v="1.0561616579348401"/>
    <n v="1.08838593729523"/>
    <n v="2.8935714285713798"/>
    <x v="6"/>
  </r>
  <r>
    <x v="2"/>
    <x v="3"/>
    <x v="0"/>
    <n v="133.55317346938699"/>
    <n v="0.67454996938775502"/>
    <n v="2.4603212023119099"/>
    <n v="2.4195182558525699"/>
    <n v="6.6950102040816404"/>
    <x v="13"/>
  </r>
  <r>
    <x v="2"/>
    <x v="3"/>
    <x v="1"/>
    <n v="339.71495918367299"/>
    <n v="1.6791165816326501"/>
    <n v="6.25824078237794"/>
    <n v="6.0227609626198202"/>
    <n v="13.5187040816327"/>
    <x v="13"/>
  </r>
  <r>
    <x v="2"/>
    <x v="3"/>
    <x v="2"/>
    <n v="105.016510204081"/>
    <n v="0.46753472448979499"/>
    <n v="1.93461780005647"/>
    <n v="1.67698295528022"/>
    <n v="9.63539795918369"/>
    <x v="13"/>
  </r>
  <r>
    <x v="2"/>
    <x v="3"/>
    <x v="3"/>
    <n v="93.020826530612098"/>
    <n v="0.47905057142857099"/>
    <n v="1.71363289860201"/>
    <n v="1.7182887193665499"/>
    <n v="3.8064489795918299"/>
    <x v="13"/>
  </r>
  <r>
    <x v="2"/>
    <x v="3"/>
    <x v="4"/>
    <n v="582.70448979591697"/>
    <n v="2.9479477346938698"/>
    <n v="10.734602358631699"/>
    <n v="10.5738843452396"/>
    <n v="22.263642857142798"/>
    <x v="13"/>
  </r>
  <r>
    <x v="2"/>
    <x v="3"/>
    <x v="5"/>
    <n v="1014.65533673469"/>
    <n v="5.1063162142857097"/>
    <n v="18.692015870214401"/>
    <n v="18.315656157888402"/>
    <n v="23.723255102040799"/>
    <x v="13"/>
  </r>
  <r>
    <x v="2"/>
    <x v="3"/>
    <x v="6"/>
    <n v="1775.62942857142"/>
    <n v="8.9522680204081695"/>
    <n v="32.710707032091797"/>
    <n v="32.110557986270798"/>
    <n v="33.913999999999803"/>
    <x v="13"/>
  </r>
  <r>
    <x v="2"/>
    <x v="3"/>
    <x v="7"/>
    <n v="660.53029591836696"/>
    <n v="3.8700637653061198"/>
    <n v="12.168312063283301"/>
    <n v="13.8813881200981"/>
    <n v="17.0058673469387"/>
    <x v="13"/>
  </r>
  <r>
    <x v="2"/>
    <x v="3"/>
    <x v="8"/>
    <n v="300.29533673469302"/>
    <n v="1.4557963877550999"/>
    <n v="5.5320511278836202"/>
    <n v="5.2217420455517702"/>
    <n v="18.105877551020399"/>
    <x v="13"/>
  </r>
  <r>
    <x v="2"/>
    <x v="3"/>
    <x v="9"/>
    <n v="361.26729591836698"/>
    <n v="1.9349204081632601"/>
    <n v="6.6552786785975204"/>
    <n v="6.9402942163378798"/>
    <n v="17.176948979591799"/>
    <x v="13"/>
  </r>
  <r>
    <x v="2"/>
    <x v="3"/>
    <x v="10"/>
    <n v="61.894367346939099"/>
    <n v="0.31195121428571398"/>
    <n v="1.1402201859490799"/>
    <n v="1.1189262354940399"/>
    <n v="2.8935714285713798"/>
    <x v="13"/>
  </r>
  <r>
    <x v="6"/>
    <x v="3"/>
    <x v="0"/>
    <n v="16.673153061224401"/>
    <n v="6.05606530612244E-2"/>
    <n v="2.5544590037821"/>
    <n v="2.5877143598215899"/>
    <n v="6.6950102040816404"/>
    <x v="1"/>
  </r>
  <r>
    <x v="6"/>
    <x v="3"/>
    <x v="1"/>
    <n v="38.1011020408164"/>
    <n v="0.13570247959183601"/>
    <n v="5.8373903727023402"/>
    <n v="5.7984720664782801"/>
    <n v="13.5187040816327"/>
    <x v="1"/>
  </r>
  <r>
    <x v="6"/>
    <x v="3"/>
    <x v="2"/>
    <n v="0.67528571428571404"/>
    <n v="2.4610612244897901E-3"/>
    <n v="0.103459115780221"/>
    <n v="0.10515942528846201"/>
    <n v="9.63539795918369"/>
    <x v="1"/>
  </r>
  <r>
    <x v="6"/>
    <x v="3"/>
    <x v="3"/>
    <n v="11.2382857142857"/>
    <n v="4.1105336734693798E-2"/>
    <n v="1.72179431356007"/>
    <n v="1.75640229682025"/>
    <n v="3.8064489795918299"/>
    <x v="1"/>
  </r>
  <r>
    <x v="6"/>
    <x v="3"/>
    <x v="4"/>
    <n v="72.627408163265301"/>
    <n v="0.26231619387755001"/>
    <n v="11.127093719032001"/>
    <n v="11.208587546512099"/>
    <n v="22.263642857142798"/>
    <x v="1"/>
  </r>
  <r>
    <x v="6"/>
    <x v="3"/>
    <x v="5"/>
    <n v="126.725897959183"/>
    <n v="0.46541324489795799"/>
    <n v="19.4154105024713"/>
    <n v="19.8867825262064"/>
    <n v="23.723255102040799"/>
    <x v="1"/>
  </r>
  <r>
    <x v="6"/>
    <x v="3"/>
    <x v="6"/>
    <n v="193.111479591836"/>
    <n v="0.68406280612244796"/>
    <n v="29.586206997899598"/>
    <n v="29.229525392227"/>
    <n v="33.913999999999803"/>
    <x v="1"/>
  </r>
  <r>
    <x v="6"/>
    <x v="3"/>
    <x v="7"/>
    <n v="80.845224489795896"/>
    <n v="0.27414273469387701"/>
    <n v="12.386128217764799"/>
    <n v="11.7139273661882"/>
    <n v="17.0058673469387"/>
    <x v="1"/>
  </r>
  <r>
    <x v="6"/>
    <x v="3"/>
    <x v="8"/>
    <n v="48.617020408163199"/>
    <n v="0.18711156122448899"/>
    <n v="7.4485122917458897"/>
    <n v="7.9951461781587803"/>
    <n v="18.105877551020399"/>
    <x v="1"/>
  </r>
  <r>
    <x v="6"/>
    <x v="3"/>
    <x v="9"/>
    <n v="56.194122448979499"/>
    <n v="0.199156612244897"/>
    <n v="8.6093842911610707"/>
    <n v="8.5098227860676001"/>
    <n v="17.176948979591799"/>
    <x v="1"/>
  </r>
  <r>
    <x v="6"/>
    <x v="3"/>
    <x v="10"/>
    <n v="7.8988163265306204"/>
    <n v="2.8281765306122399E-2"/>
    <n v="1.2101611741003999"/>
    <n v="1.2084600562310499"/>
    <n v="2.8935714285713798"/>
    <x v="1"/>
  </r>
  <r>
    <x v="3"/>
    <x v="3"/>
    <x v="0"/>
    <n v="48.515163265306001"/>
    <n v="0.19661998979591799"/>
    <n v="2.6858404396839601"/>
    <n v="2.4212777944277599"/>
    <n v="6.6950102040816404"/>
    <x v="2"/>
  </r>
  <r>
    <x v="3"/>
    <x v="3"/>
    <x v="1"/>
    <n v="114.667887755102"/>
    <n v="0.477836714285713"/>
    <n v="6.3481111746775101"/>
    <n v="5.8843224784174399"/>
    <n v="13.5187040816327"/>
    <x v="2"/>
  </r>
  <r>
    <x v="3"/>
    <x v="3"/>
    <x v="2"/>
    <n v="29.650632653061201"/>
    <n v="9.0760051020408197E-2"/>
    <n v="1.64148408212727"/>
    <n v="1.1176650776197301"/>
    <n v="9.63539795918369"/>
    <x v="2"/>
  </r>
  <r>
    <x v="3"/>
    <x v="3"/>
    <x v="3"/>
    <n v="33.540928571428502"/>
    <n v="0.14526661224489701"/>
    <n v="1.8568541519495501"/>
    <n v="1.7888863836550799"/>
    <n v="3.8064489795918299"/>
    <x v="2"/>
  </r>
  <r>
    <x v="3"/>
    <x v="3"/>
    <x v="4"/>
    <n v="205.98988775510199"/>
    <n v="0.88698076530612102"/>
    <n v="11.4037742730684"/>
    <n v="10.9227288301123"/>
    <n v="22.263642857142798"/>
    <x v="2"/>
  </r>
  <r>
    <x v="3"/>
    <x v="3"/>
    <x v="5"/>
    <n v="302.948897959183"/>
    <n v="1.40481128571428"/>
    <n v="16.771507020328499"/>
    <n v="17.299555223210199"/>
    <n v="23.723255102040799"/>
    <x v="2"/>
  </r>
  <r>
    <x v="3"/>
    <x v="3"/>
    <x v="6"/>
    <n v="492.133051020408"/>
    <n v="2.4474844999999998"/>
    <n v="27.2449016178184"/>
    <n v="30.139559452765099"/>
    <n v="33.913999999999803"/>
    <x v="2"/>
  </r>
  <r>
    <x v="3"/>
    <x v="3"/>
    <x v="7"/>
    <n v="172.61508163265299"/>
    <n v="0.81473762244897996"/>
    <n v="9.55611680028845"/>
    <n v="10.033090305660901"/>
    <n v="17.0058673469387"/>
    <x v="2"/>
  </r>
  <r>
    <x v="3"/>
    <x v="3"/>
    <x v="8"/>
    <n v="221.40198979591801"/>
    <n v="0.95847071428571395"/>
    <n v="12.257001267181399"/>
    <n v="11.803092144995601"/>
    <n v="18.105877551020399"/>
    <x v="2"/>
  </r>
  <r>
    <x v="3"/>
    <x v="3"/>
    <x v="9"/>
    <n v="162.16773469387701"/>
    <n v="0.60391833673469297"/>
    <n v="8.9777428444568201"/>
    <n v="7.4369552144785001"/>
    <n v="17.176948979591799"/>
    <x v="2"/>
  </r>
  <r>
    <x v="3"/>
    <x v="3"/>
    <x v="10"/>
    <n v="22.6995510204083"/>
    <n v="9.3618632653060904E-2"/>
    <n v="1.2566663284194199"/>
    <n v="1.15286709465718"/>
    <n v="2.8935714285713798"/>
    <x v="2"/>
  </r>
  <r>
    <x v="4"/>
    <x v="3"/>
    <x v="0"/>
    <n v="139.82876530612199"/>
    <n v="0.93840893877551002"/>
    <n v="2.7464677177531001"/>
    <n v="2.7897171962142502"/>
    <n v="6.6950102040816404"/>
    <x v="14"/>
  </r>
  <r>
    <x v="4"/>
    <x v="3"/>
    <x v="1"/>
    <n v="343.63375510204099"/>
    <n v="2.27870263265305"/>
    <n v="6.74953406798556"/>
    <n v="6.7741638604443102"/>
    <n v="13.5187040816327"/>
    <x v="14"/>
  </r>
  <r>
    <x v="4"/>
    <x v="3"/>
    <x v="2"/>
    <n v="166.063020408163"/>
    <n v="1.0981352142857099"/>
    <n v="3.2617517837985601"/>
    <n v="3.26455403873145"/>
    <n v="9.63539795918369"/>
    <x v="14"/>
  </r>
  <r>
    <x v="4"/>
    <x v="3"/>
    <x v="3"/>
    <n v="93.938408163265294"/>
    <n v="0.62747668367346798"/>
    <n v="1.84510536807426"/>
    <n v="1.8653727840140799"/>
    <n v="3.8064489795918299"/>
    <x v="14"/>
  </r>
  <r>
    <x v="4"/>
    <x v="3"/>
    <x v="4"/>
    <n v="576.35737755102002"/>
    <n v="3.83374115306122"/>
    <n v="11.3206100895421"/>
    <n v="11.397007401149301"/>
    <n v="22.263642857142798"/>
    <x v="14"/>
  </r>
  <r>
    <x v="4"/>
    <x v="3"/>
    <x v="5"/>
    <n v="943.44842857142805"/>
    <n v="6.3850664795918304"/>
    <n v="18.5308841622366"/>
    <n v="18.9816283936206"/>
    <n v="23.723255102040799"/>
    <x v="14"/>
  </r>
  <r>
    <x v="4"/>
    <x v="3"/>
    <x v="6"/>
    <n v="1648.4568571428499"/>
    <n v="10.517724255101999"/>
    <n v="32.378413213760702"/>
    <n v="31.267259940835999"/>
    <n v="33.913999999999803"/>
    <x v="14"/>
  </r>
  <r>
    <x v="4"/>
    <x v="3"/>
    <x v="7"/>
    <n v="416.32010204081598"/>
    <n v="2.8535407142857099"/>
    <n v="8.1772138801594405"/>
    <n v="8.4830517611306906"/>
    <n v="17.0058673469387"/>
    <x v="14"/>
  </r>
  <r>
    <x v="4"/>
    <x v="3"/>
    <x v="8"/>
    <n v="355.434979591836"/>
    <n v="2.44885320408163"/>
    <n v="6.9813295931782902"/>
    <n v="7.2799902176392202"/>
    <n v="18.105877551020399"/>
    <x v="14"/>
  </r>
  <r>
    <x v="4"/>
    <x v="3"/>
    <x v="9"/>
    <n v="344.99745918367302"/>
    <n v="2.2363376122448901"/>
    <n v="6.7763194667450604"/>
    <n v="6.6482204459401304"/>
    <n v="17.176948979591799"/>
    <x v="14"/>
  </r>
  <r>
    <x v="4"/>
    <x v="3"/>
    <x v="10"/>
    <n v="62.742724489796103"/>
    <n v="0.42015177551020499"/>
    <n v="1.2323706567661199"/>
    <n v="1.2490339602798299"/>
    <n v="2.8935714285713798"/>
    <x v="14"/>
  </r>
  <r>
    <x v="5"/>
    <x v="3"/>
    <x v="0"/>
    <n v="59.250602040816297"/>
    <n v="0.19005188775510101"/>
    <n v="3.70195779139023"/>
    <n v="3.0622205168275598"/>
    <n v="6.6950102040816404"/>
    <x v="6"/>
  </r>
  <r>
    <x v="5"/>
    <x v="3"/>
    <x v="1"/>
    <n v="134.450163265306"/>
    <n v="0.456904622448977"/>
    <n v="8.4004012163592208"/>
    <n v="7.3618985089983902"/>
    <n v="13.5187040816327"/>
    <x v="6"/>
  </r>
  <r>
    <x v="5"/>
    <x v="3"/>
    <x v="2"/>
    <n v="42.365877551020397"/>
    <n v="0.33040257142857099"/>
    <n v="2.6470058545741599"/>
    <n v="5.3236279049482604"/>
    <n v="9.63539795918369"/>
    <x v="6"/>
  </r>
  <r>
    <x v="5"/>
    <x v="3"/>
    <x v="3"/>
    <n v="32.215520408163201"/>
    <n v="0.12207548979591799"/>
    <n v="2.0128149364041099"/>
    <n v="1.9669474156264899"/>
    <n v="3.8064489795918299"/>
    <x v="6"/>
  </r>
  <r>
    <x v="5"/>
    <x v="3"/>
    <x v="4"/>
    <n v="233.36283673469401"/>
    <n v="0.77192364285713999"/>
    <n v="14.5804319604349"/>
    <n v="12.437658181156101"/>
    <n v="22.263642857142798"/>
    <x v="6"/>
  </r>
  <r>
    <x v="5"/>
    <x v="3"/>
    <x v="5"/>
    <n v="287.727040816326"/>
    <n v="1.2188673571428501"/>
    <n v="17.9770892422308"/>
    <n v="19.6390610607552"/>
    <n v="23.723255102040799"/>
    <x v="6"/>
  </r>
  <r>
    <x v="5"/>
    <x v="3"/>
    <x v="6"/>
    <n v="374.08634693877502"/>
    <n v="1.69528031632652"/>
    <n v="23.372789794586701"/>
    <n v="27.315288618014002"/>
    <n v="33.913999999999803"/>
    <x v="6"/>
  </r>
  <r>
    <x v="5"/>
    <x v="3"/>
    <x v="7"/>
    <n v="111.13380612244799"/>
    <n v="0.54411039795918203"/>
    <n v="6.9436030232813497"/>
    <n v="8.7670059147049599"/>
    <n v="17.0058673469387"/>
    <x v="6"/>
  </r>
  <r>
    <x v="5"/>
    <x v="3"/>
    <x v="8"/>
    <n v="130.258622448979"/>
    <n v="0.22942924489795799"/>
    <n v="8.1385151485646503"/>
    <n v="3.69669014701973"/>
    <n v="18.105877551020399"/>
    <x v="6"/>
  </r>
  <r>
    <x v="5"/>
    <x v="3"/>
    <x v="9"/>
    <n v="166.48698979591799"/>
    <n v="0.55510983673469205"/>
    <n v="10.4020514190815"/>
    <n v="8.9442349203718603"/>
    <n v="17.176948979591799"/>
    <x v="6"/>
  </r>
  <r>
    <x v="5"/>
    <x v="3"/>
    <x v="10"/>
    <n v="29.182928571428601"/>
    <n v="9.2186948979591399E-2"/>
    <n v="1.8233396130922299"/>
    <n v="1.48536681157729"/>
    <n v="2.8935714285713798"/>
    <x v="6"/>
  </r>
  <r>
    <x v="0"/>
    <x v="4"/>
    <x v="0"/>
    <n v="142.366489795918"/>
    <n v="1.0114881428571401"/>
    <n v="5.0632588358544703"/>
    <n v="5.2828075708824001"/>
    <n v="6.6950102040816404"/>
    <x v="15"/>
  </r>
  <r>
    <x v="0"/>
    <x v="4"/>
    <x v="1"/>
    <n v="288.56730612244598"/>
    <n v="2.0276584489795901"/>
    <n v="10.262885350040399"/>
    <n v="10.5900691778508"/>
    <n v="13.5187040816327"/>
    <x v="15"/>
  </r>
  <r>
    <x v="0"/>
    <x v="4"/>
    <x v="2"/>
    <n v="173.24866326530599"/>
    <n v="1.0428479285714201"/>
    <n v="6.1615821696208499"/>
    <n v="5.4465936859867599"/>
    <n v="9.63539795918369"/>
    <x v="15"/>
  </r>
  <r>
    <x v="0"/>
    <x v="4"/>
    <x v="3"/>
    <n v="55.961428571428499"/>
    <n v="0.39226540816326499"/>
    <n v="1.99026609483384"/>
    <n v="2.0487266041366299"/>
    <n v="3.8064489795918299"/>
    <x v="15"/>
  </r>
  <r>
    <x v="0"/>
    <x v="4"/>
    <x v="4"/>
    <n v="493.25244897959101"/>
    <n v="3.4611935204081599"/>
    <n v="17.542504729749801"/>
    <n v="18.077146492545499"/>
    <n v="22.263642857142798"/>
    <x v="15"/>
  </r>
  <r>
    <x v="0"/>
    <x v="4"/>
    <x v="5"/>
    <n v="177.53674489795901"/>
    <n v="1.14797246938775"/>
    <n v="6.3140876310290697"/>
    <n v="5.9956388962858496"/>
    <n v="23.723255102040799"/>
    <x v="15"/>
  </r>
  <r>
    <x v="0"/>
    <x v="4"/>
    <x v="6"/>
    <n v="288.31277551020401"/>
    <n v="1.76146657142857"/>
    <n v="10.2538329784234"/>
    <n v="9.1998003190764202"/>
    <n v="33.913999999999803"/>
    <x v="15"/>
  </r>
  <r>
    <x v="0"/>
    <x v="4"/>
    <x v="7"/>
    <n v="180.04328571428499"/>
    <n v="0.96554936734693697"/>
    <n v="6.40323266055033"/>
    <n v="5.0428782026776"/>
    <n v="17.0058673469387"/>
    <x v="15"/>
  </r>
  <r>
    <x v="0"/>
    <x v="4"/>
    <x v="8"/>
    <n v="457.45357142857102"/>
    <n v="3.5996406530612202"/>
    <n v="16.269319000905099"/>
    <n v="18.8002291759279"/>
    <n v="18.105877551020399"/>
    <x v="15"/>
  </r>
  <r>
    <x v="0"/>
    <x v="4"/>
    <x v="9"/>
    <n v="493.51270408163202"/>
    <n v="3.29699871428571"/>
    <n v="17.5517606926303"/>
    <n v="17.219588674385601"/>
    <n v="17.176948979591799"/>
    <x v="15"/>
  </r>
  <r>
    <x v="0"/>
    <x v="4"/>
    <x v="10"/>
    <n v="61.500693877551399"/>
    <n v="0.43971012244898"/>
    <n v="2.1872698563620401"/>
    <n v="2.2965212002442299"/>
    <n v="2.8935714285713798"/>
    <x v="15"/>
  </r>
  <r>
    <x v="1"/>
    <x v="4"/>
    <x v="0"/>
    <n v="211.57036734693801"/>
    <n v="0.67086906122448697"/>
    <n v="4.9447773467848304"/>
    <n v="4.8593989555948696"/>
    <n v="6.6950102040816404"/>
    <x v="15"/>
  </r>
  <r>
    <x v="1"/>
    <x v="4"/>
    <x v="1"/>
    <n v="451.01044897959099"/>
    <n v="1.42584152040815"/>
    <n v="10.540919691369099"/>
    <n v="10.3279957231426"/>
    <n v="13.5187040816327"/>
    <x v="15"/>
  </r>
  <r>
    <x v="1"/>
    <x v="4"/>
    <x v="2"/>
    <n v="181.20644897959099"/>
    <n v="0.46527621428571198"/>
    <n v="4.2351183449820198"/>
    <n v="3.37019976094345"/>
    <n v="9.63539795918369"/>
    <x v="15"/>
  </r>
  <r>
    <x v="1"/>
    <x v="4"/>
    <x v="3"/>
    <n v="97.596581632652999"/>
    <n v="0.31680503061224402"/>
    <n v="2.2810064189632402"/>
    <n v="2.29475783556695"/>
    <n v="3.8064489795918299"/>
    <x v="15"/>
  </r>
  <r>
    <x v="1"/>
    <x v="4"/>
    <x v="4"/>
    <n v="789.31135714285494"/>
    <n v="2.54256906122448"/>
    <n v="18.447616116106499"/>
    <n v="18.416943267723099"/>
    <n v="22.263642857142798"/>
    <x v="15"/>
  </r>
  <r>
    <x v="1"/>
    <x v="4"/>
    <x v="5"/>
    <n v="258.55008163265302"/>
    <n v="0.94123829591836505"/>
    <n v="6.0427771747923202"/>
    <n v="6.8178019475265197"/>
    <n v="23.723255102040799"/>
    <x v="15"/>
  </r>
  <r>
    <x v="1"/>
    <x v="4"/>
    <x v="6"/>
    <n v="403.96729591836697"/>
    <n v="1.5082740204081599"/>
    <n v="9.4414371858771098"/>
    <n v="10.925090488067299"/>
    <n v="33.913999999999803"/>
    <x v="15"/>
  </r>
  <r>
    <x v="1"/>
    <x v="4"/>
    <x v="7"/>
    <n v="210.76102040816301"/>
    <n v="0.71328328571428401"/>
    <n v="4.9258614633426703"/>
    <n v="5.1666237929005101"/>
    <n v="17.0058673469387"/>
    <x v="15"/>
  </r>
  <r>
    <x v="1"/>
    <x v="4"/>
    <x v="8"/>
    <n v="807.63584693877499"/>
    <n v="2.7452923877550899"/>
    <n v="18.875892169934399"/>
    <n v="19.885357267050399"/>
    <n v="18.105877551020399"/>
    <x v="15"/>
  </r>
  <r>
    <x v="1"/>
    <x v="4"/>
    <x v="9"/>
    <n v="768.33372448979503"/>
    <n v="2.1572202653061101"/>
    <n v="17.957331375229199"/>
    <n v="15.6256928663295"/>
    <n v="17.176948979591799"/>
    <x v="15"/>
  </r>
  <r>
    <x v="1"/>
    <x v="4"/>
    <x v="10"/>
    <n v="98.720000000000596"/>
    <n v="0.31892836734694002"/>
    <n v="2.3072627126185701"/>
    <n v="2.31013809515458"/>
    <n v="2.8935714285713798"/>
    <x v="15"/>
  </r>
  <r>
    <x v="2"/>
    <x v="4"/>
    <x v="0"/>
    <n v="262.80973469387698"/>
    <n v="1.8195501428571399"/>
    <n v="4.7464643335060499"/>
    <n v="4.76763780483574"/>
    <n v="6.6950102040816404"/>
    <x v="13"/>
  </r>
  <r>
    <x v="2"/>
    <x v="4"/>
    <x v="1"/>
    <n v="551.14276530611596"/>
    <n v="3.7779561326530602"/>
    <n v="9.9538910963192997"/>
    <n v="9.8991097078339507"/>
    <n v="13.5187040816327"/>
    <x v="13"/>
  </r>
  <r>
    <x v="2"/>
    <x v="4"/>
    <x v="2"/>
    <n v="304.821408163265"/>
    <n v="2.82017842857142"/>
    <n v="5.5052144229790301"/>
    <n v="7.3895129217634503"/>
    <n v="9.63539795918369"/>
    <x v="13"/>
  </r>
  <r>
    <x v="2"/>
    <x v="4"/>
    <x v="3"/>
    <n v="115.83459183673401"/>
    <n v="0.80939604081632699"/>
    <n v="2.0920258504872602"/>
    <n v="2.1208028690107099"/>
    <n v="3.8064489795918299"/>
    <x v="13"/>
  </r>
  <r>
    <x v="2"/>
    <x v="4"/>
    <x v="4"/>
    <n v="945.80977551020203"/>
    <n v="6.5328755306122499"/>
    <n v="17.081758295481801"/>
    <n v="17.117629033913701"/>
    <n v="22.263642857142798"/>
    <x v="13"/>
  </r>
  <r>
    <x v="2"/>
    <x v="4"/>
    <x v="5"/>
    <n v="440.07051020408102"/>
    <n v="2.95411932653061"/>
    <n v="7.9478752312752299"/>
    <n v="7.7404687287417104"/>
    <n v="23.723255102040799"/>
    <x v="13"/>
  </r>
  <r>
    <x v="2"/>
    <x v="4"/>
    <x v="6"/>
    <n v="700.077530612244"/>
    <n v="5.0657371530612201"/>
    <n v="12.643721259452301"/>
    <n v="13.273390708745"/>
    <n v="33.913999999999803"/>
    <x v="13"/>
  </r>
  <r>
    <x v="2"/>
    <x v="4"/>
    <x v="7"/>
    <n v="315.230285714285"/>
    <n v="2.4086462857142799"/>
    <n v="5.69320352507716"/>
    <n v="6.31120452235331"/>
    <n v="17.0058673469387"/>
    <x v="13"/>
  </r>
  <r>
    <x v="2"/>
    <x v="4"/>
    <x v="8"/>
    <n v="954.31853061224399"/>
    <n v="5.9788408163265299"/>
    <n v="17.235430314752499"/>
    <n v="15.665931283571799"/>
    <n v="18.105877551020399"/>
    <x v="13"/>
  </r>
  <r>
    <x v="2"/>
    <x v="4"/>
    <x v="9"/>
    <n v="826.03409183673398"/>
    <n v="5.1543129285714304"/>
    <n v="14.9185545190326"/>
    <n v="13.505479512438001"/>
    <n v="17.176948979591799"/>
    <x v="13"/>
  </r>
  <r>
    <x v="2"/>
    <x v="4"/>
    <x v="10"/>
    <n v="120.80873469387799"/>
    <n v="0.84299235714285503"/>
    <n v="2.1818611516366002"/>
    <n v="2.2088329067924999"/>
    <n v="2.8935714285713798"/>
    <x v="13"/>
  </r>
  <r>
    <x v="6"/>
    <x v="4"/>
    <x v="0"/>
    <n v="125.955683673469"/>
    <n v="0.879016602040816"/>
    <n v="4.5633074055790299"/>
    <n v="4.0240825566944602"/>
    <n v="6.6950102040816404"/>
    <x v="2"/>
  </r>
  <r>
    <x v="6"/>
    <x v="4"/>
    <x v="1"/>
    <n v="283.30947959183499"/>
    <n v="2.0347395714285601"/>
    <n v="10.2641517126272"/>
    <n v="9.3149094087548399"/>
    <n v="13.5187040816327"/>
    <x v="2"/>
  </r>
  <r>
    <x v="6"/>
    <x v="4"/>
    <x v="2"/>
    <n v="152.990040816326"/>
    <n v="0.902661591836733"/>
    <n v="5.54274778140904"/>
    <n v="4.13232782847893"/>
    <n v="9.63539795918369"/>
    <x v="2"/>
  </r>
  <r>
    <x v="6"/>
    <x v="4"/>
    <x v="3"/>
    <n v="57.5872551020408"/>
    <n v="0.43829844897959203"/>
    <n v="2.0863556134185299"/>
    <n v="2.0065026520205702"/>
    <n v="3.8064489795918299"/>
    <x v="2"/>
  </r>
  <r>
    <x v="6"/>
    <x v="4"/>
    <x v="4"/>
    <n v="494.66996938775401"/>
    <n v="3.6855610918367301"/>
    <n v="17.921629804945201"/>
    <n v="16.872266197087502"/>
    <n v="22.263642857142798"/>
    <x v="2"/>
  </r>
  <r>
    <x v="6"/>
    <x v="4"/>
    <x v="5"/>
    <n v="161.22972448979499"/>
    <n v="1.7473248571428499"/>
    <n v="5.8412671370281801"/>
    <n v="7.9991429765745501"/>
    <n v="23.723255102040799"/>
    <x v="2"/>
  </r>
  <r>
    <x v="6"/>
    <x v="4"/>
    <x v="6"/>
    <n v="293.44472448979502"/>
    <n v="3.0658039489795801"/>
    <n v="10.6313462428884"/>
    <n v="14.035057090720199"/>
    <n v="33.913999999999803"/>
    <x v="2"/>
  </r>
  <r>
    <x v="6"/>
    <x v="4"/>
    <x v="7"/>
    <n v="100.04344897959101"/>
    <n v="1.02806631632653"/>
    <n v="3.62452092905753"/>
    <n v="4.7064227467942903"/>
    <n v="17.0058673469387"/>
    <x v="2"/>
  </r>
  <r>
    <x v="6"/>
    <x v="4"/>
    <x v="8"/>
    <n v="537.53810204081606"/>
    <n v="4.3034668979591801"/>
    <n v="19.474719443251502"/>
    <n v="19.7010000006638"/>
    <n v="18.105877551020399"/>
    <x v="2"/>
  </r>
  <r>
    <x v="6"/>
    <x v="4"/>
    <x v="9"/>
    <n v="491.523132653061"/>
    <n v="3.31734689795918"/>
    <n v="17.807621584301401"/>
    <n v="15.186604844082501"/>
    <n v="17.176948979591799"/>
    <x v="2"/>
  </r>
  <r>
    <x v="6"/>
    <x v="4"/>
    <x v="10"/>
    <n v="61.892500000000197"/>
    <n v="0.44161458163265399"/>
    <n v="2.24233234549378"/>
    <n v="2.0216836981281001"/>
    <n v="2.8935714285713798"/>
    <x v="2"/>
  </r>
  <r>
    <x v="3"/>
    <x v="4"/>
    <x v="0"/>
    <n v="133.85109183673401"/>
    <n v="1.1425926122448899"/>
    <n v="4.3493040701084196"/>
    <n v="4.6214822735576302"/>
    <n v="6.6950102040816404"/>
    <x v="16"/>
  </r>
  <r>
    <x v="3"/>
    <x v="4"/>
    <x v="1"/>
    <n v="281.28942857142698"/>
    <n v="2.32252547959183"/>
    <n v="9.1401066646243692"/>
    <n v="9.3939959166470199"/>
    <n v="13.5187040816327"/>
    <x v="16"/>
  </r>
  <r>
    <x v="3"/>
    <x v="4"/>
    <x v="2"/>
    <n v="150.882775510204"/>
    <n v="1.37299669387755"/>
    <n v="4.9027248162923698"/>
    <n v="5.55340531210115"/>
    <n v="9.63539795918369"/>
    <x v="16"/>
  </r>
  <r>
    <x v="3"/>
    <x v="4"/>
    <x v="3"/>
    <n v="60.558"/>
    <n v="0.47196176530612199"/>
    <n v="1.9677475339453401"/>
    <n v="1.9089594215682799"/>
    <n v="3.8064489795918299"/>
    <x v="16"/>
  </r>
  <r>
    <x v="3"/>
    <x v="4"/>
    <x v="4"/>
    <n v="497.16690816326502"/>
    <n v="4.1106145204081601"/>
    <n v="16.154743510312301"/>
    <n v="16.626339025744699"/>
    <n v="22.263642857142798"/>
    <x v="16"/>
  </r>
  <r>
    <x v="3"/>
    <x v="4"/>
    <x v="5"/>
    <n v="222.92095918367301"/>
    <n v="1.3834846530612199"/>
    <n v="7.2435048663827102"/>
    <n v="5.5958263088183502"/>
    <n v="23.723255102040799"/>
    <x v="16"/>
  </r>
  <r>
    <x v="3"/>
    <x v="4"/>
    <x v="6"/>
    <n v="393.155122448979"/>
    <n v="2.4556369999999998"/>
    <n v="12.775025969433599"/>
    <n v="9.9323965026301302"/>
    <n v="33.913999999999803"/>
    <x v="16"/>
  </r>
  <r>
    <x v="3"/>
    <x v="4"/>
    <x v="7"/>
    <n v="168.42065306122399"/>
    <n v="1.3897446632653001"/>
    <n v="5.4725936247347802"/>
    <n v="5.6211463799271701"/>
    <n v="17.0058673469387"/>
    <x v="16"/>
  </r>
  <r>
    <x v="3"/>
    <x v="4"/>
    <x v="8"/>
    <n v="651.84777551020397"/>
    <n v="5.5286650816326501"/>
    <n v="21.1808820101053"/>
    <n v="22.361975210921401"/>
    <n v="18.105877551020399"/>
    <x v="16"/>
  </r>
  <r>
    <x v="3"/>
    <x v="4"/>
    <x v="9"/>
    <n v="455.73042857142798"/>
    <n v="4.0219807142857098"/>
    <n v="14.808323045101901"/>
    <n v="16.2678389274217"/>
    <n v="17.176948979591799"/>
    <x v="16"/>
  </r>
  <r>
    <x v="3"/>
    <x v="4"/>
    <x v="10"/>
    <n v="61.705806122449403"/>
    <n v="0.52330638775509697"/>
    <n v="2.0050438889586699"/>
    <n v="2.11663472066222"/>
    <n v="2.8935714285713798"/>
    <x v="16"/>
  </r>
  <r>
    <x v="4"/>
    <x v="4"/>
    <x v="0"/>
    <n v="357.39718367347001"/>
    <n v="3.7827288265306098"/>
    <n v="5.1457643575364402"/>
    <n v="4.6929610524509702"/>
    <n v="6.6950102040816404"/>
    <x v="17"/>
  </r>
  <r>
    <x v="4"/>
    <x v="4"/>
    <x v="1"/>
    <n v="737.027816326525"/>
    <n v="8.0209130510204307"/>
    <n v="10.6116434068798"/>
    <n v="9.9509730355316393"/>
    <n v="13.5187040816327"/>
    <x v="17"/>
  </r>
  <r>
    <x v="4"/>
    <x v="4"/>
    <x v="2"/>
    <n v="164.68418367346899"/>
    <n v="1.17178854081632"/>
    <n v="2.3711043100192999"/>
    <n v="1.4537542171118301"/>
    <n v="9.63539795918369"/>
    <x v="17"/>
  </r>
  <r>
    <x v="4"/>
    <x v="4"/>
    <x v="3"/>
    <n v="176.714520408163"/>
    <n v="1.95077934693877"/>
    <n v="2.5443157420240601"/>
    <n v="2.4201923841064699"/>
    <n v="3.8064489795918299"/>
    <x v="17"/>
  </r>
  <r>
    <x v="4"/>
    <x v="4"/>
    <x v="4"/>
    <n v="1269.0134489795901"/>
    <n v="13.6573341224489"/>
    <n v="18.271112569705199"/>
    <n v="16.943677449844301"/>
    <n v="22.263642857142798"/>
    <x v="17"/>
  </r>
  <r>
    <x v="4"/>
    <x v="4"/>
    <x v="5"/>
    <n v="634.32061224489701"/>
    <n v="7.8455298367346904"/>
    <n v="9.1328766617328903"/>
    <n v="9.7333876278429496"/>
    <n v="23.723255102040799"/>
    <x v="17"/>
  </r>
  <r>
    <x v="4"/>
    <x v="4"/>
    <x v="6"/>
    <n v="913.04947959183596"/>
    <n v="10.8919534591836"/>
    <n v="13.1459834698737"/>
    <n v="13.512867486178999"/>
    <n v="33.913999999999803"/>
    <x v="17"/>
  </r>
  <r>
    <x v="4"/>
    <x v="4"/>
    <x v="7"/>
    <n v="394.07170408163199"/>
    <n v="4.6124561836734603"/>
    <n v="5.67379996768409"/>
    <n v="5.7223444287887899"/>
    <n v="17.0058673469387"/>
    <x v="17"/>
  </r>
  <r>
    <x v="4"/>
    <x v="4"/>
    <x v="8"/>
    <n v="1080.3262448979499"/>
    <n v="14.7507497857142"/>
    <n v="15.5544154779521"/>
    <n v="18.300200044288399"/>
    <n v="18.105877551020399"/>
    <x v="17"/>
  </r>
  <r>
    <x v="4"/>
    <x v="4"/>
    <x v="9"/>
    <n v="1049.8630510204"/>
    <n v="12.113445020408101"/>
    <n v="15.1158098469266"/>
    <n v="15.0282846851384"/>
    <n v="17.176948979591799"/>
    <x v="17"/>
  </r>
  <r>
    <x v="4"/>
    <x v="4"/>
    <x v="10"/>
    <n v="168.99522448979801"/>
    <n v="1.8066307959183601"/>
    <n v="2.4331741896655901"/>
    <n v="2.2413575887170998"/>
    <n v="2.8935714285713798"/>
    <x v="17"/>
  </r>
  <r>
    <x v="5"/>
    <x v="4"/>
    <x v="0"/>
    <n v="175.30410204081599"/>
    <n v="1.0383858571428499"/>
    <n v="5.0230773005655198"/>
    <n v="5.36665581428948"/>
    <n v="6.6950102040816404"/>
    <x v="15"/>
  </r>
  <r>
    <x v="5"/>
    <x v="4"/>
    <x v="1"/>
    <n v="363.54321428571302"/>
    <n v="2.0622378367346901"/>
    <n v="10.416788005497001"/>
    <n v="10.658196662473699"/>
    <n v="13.5187040816327"/>
    <x v="15"/>
  </r>
  <r>
    <x v="5"/>
    <x v="4"/>
    <x v="2"/>
    <n v="34.747714285714302"/>
    <n v="0.29706432653061199"/>
    <n v="0.99564387166746804"/>
    <n v="1.5353078860107801"/>
    <n v="9.63539795918369"/>
    <x v="15"/>
  </r>
  <r>
    <x v="5"/>
    <x v="4"/>
    <x v="3"/>
    <n v="82.050224489795895"/>
    <n v="0.47699498979591798"/>
    <n v="2.3510266750348898"/>
    <n v="2.46523767419054"/>
    <n v="3.8064489795918299"/>
    <x v="15"/>
  </r>
  <r>
    <x v="5"/>
    <x v="4"/>
    <x v="4"/>
    <n v="628.45705102040699"/>
    <n v="3.6174319795918302"/>
    <n v="18.007498459026099"/>
    <n v="18.6958559118764"/>
    <n v="22.263642857142798"/>
    <x v="15"/>
  </r>
  <r>
    <x v="5"/>
    <x v="4"/>
    <x v="5"/>
    <n v="356.05209183673401"/>
    <n v="1.8027409081632599"/>
    <n v="10.2021410765821"/>
    <n v="9.31704713609256"/>
    <n v="23.723255102040799"/>
    <x v="15"/>
  </r>
  <r>
    <x v="5"/>
    <x v="4"/>
    <x v="6"/>
    <n v="462.20992857142801"/>
    <n v="2.5938216326530599"/>
    <n v="13.2439353858506"/>
    <n v="13.405563885865099"/>
    <n v="33.913999999999803"/>
    <x v="15"/>
  </r>
  <r>
    <x v="5"/>
    <x v="4"/>
    <x v="7"/>
    <n v="192.112214285714"/>
    <n v="1.0894602959183599"/>
    <n v="5.50468866105179"/>
    <n v="5.6306221731633803"/>
    <n v="17.0058673469387"/>
    <x v="15"/>
  </r>
  <r>
    <x v="5"/>
    <x v="4"/>
    <x v="8"/>
    <n v="569.32442857142803"/>
    <n v="2.9168383163265301"/>
    <n v="16.313141452609699"/>
    <n v="15.0750004942551"/>
    <n v="18.105877551020399"/>
    <x v="15"/>
  </r>
  <r>
    <x v="5"/>
    <x v="4"/>
    <x v="9"/>
    <n v="544.62674489795904"/>
    <n v="2.9820653979591798"/>
    <n v="15.605466202615499"/>
    <n v="15.4121114963793"/>
    <n v="17.176948979591799"/>
    <x v="15"/>
  </r>
  <r>
    <x v="5"/>
    <x v="4"/>
    <x v="10"/>
    <n v="81.546489795919101"/>
    <n v="0.471802377551021"/>
    <n v="2.3365929094991"/>
    <n v="2.43840086540339"/>
    <n v="2.8935714285713798"/>
    <x v="15"/>
  </r>
  <r>
    <x v="0"/>
    <x v="5"/>
    <x v="0"/>
    <n v="90.5756836734692"/>
    <n v="0.69838575510204004"/>
    <n v="2.9759559719750599"/>
    <n v="3.1717228978340599"/>
    <n v="6.6950102040816404"/>
    <x v="7"/>
  </r>
  <r>
    <x v="0"/>
    <x v="5"/>
    <x v="1"/>
    <n v="206.64744897959201"/>
    <n v="1.58413325510203"/>
    <n v="6.7896115705982103"/>
    <n v="7.1943502308311702"/>
    <n v="13.5187040816327"/>
    <x v="7"/>
  </r>
  <r>
    <x v="0"/>
    <x v="5"/>
    <x v="2"/>
    <n v="182.327857142857"/>
    <n v="1.32664739795918"/>
    <n v="5.9905667096900501"/>
    <n v="6.0249767391723603"/>
    <n v="9.63539795918369"/>
    <x v="7"/>
  </r>
  <r>
    <x v="0"/>
    <x v="5"/>
    <x v="3"/>
    <n v="53.581765306122399"/>
    <n v="0.41013660204081598"/>
    <n v="1.76048325537981"/>
    <n v="1.86263772196019"/>
    <n v="3.8064489795918299"/>
    <x v="7"/>
  </r>
  <r>
    <x v="0"/>
    <x v="5"/>
    <x v="4"/>
    <n v="368.57226530612201"/>
    <n v="2.84126608163265"/>
    <n v="12.109815676317201"/>
    <n v="12.903626146608399"/>
    <n v="22.263642857142798"/>
    <x v="7"/>
  </r>
  <r>
    <x v="0"/>
    <x v="5"/>
    <x v="5"/>
    <n v="395.17915306122399"/>
    <n v="2.50560872448979"/>
    <n v="12.984011964980301"/>
    <n v="11.379236340975901"/>
    <n v="23.723255102040799"/>
    <x v="7"/>
  </r>
  <r>
    <x v="0"/>
    <x v="5"/>
    <x v="6"/>
    <n v="604.83783673469304"/>
    <n v="4.5853125918367299"/>
    <n v="19.872560706205501"/>
    <n v="20.8242233393355"/>
    <n v="33.913999999999803"/>
    <x v="7"/>
  </r>
  <r>
    <x v="0"/>
    <x v="5"/>
    <x v="7"/>
    <n v="256.16121428571398"/>
    <n v="1.7551431836734599"/>
    <n v="8.4164365591782904"/>
    <n v="7.9709927987021398"/>
    <n v="17.0058673469387"/>
    <x v="7"/>
  </r>
  <r>
    <x v="0"/>
    <x v="5"/>
    <x v="8"/>
    <n v="565.01086734693797"/>
    <n v="3.91715965306122"/>
    <n v="18.564005224334199"/>
    <n v="17.789802949618799"/>
    <n v="18.105877551020399"/>
    <x v="7"/>
  </r>
  <r>
    <x v="0"/>
    <x v="5"/>
    <x v="9"/>
    <n v="277.03903061224401"/>
    <n v="2.0577068061224399"/>
    <n v="9.1023983941750295"/>
    <n v="9.3450872191028491"/>
    <n v="17.176948979591799"/>
    <x v="7"/>
  </r>
  <r>
    <x v="0"/>
    <x v="5"/>
    <x v="10"/>
    <n v="43.649663265306401"/>
    <n v="0.33762890816326502"/>
    <n v="1.4341539671661101"/>
    <n v="1.53334361585837"/>
    <n v="2.8935714285713798"/>
    <x v="7"/>
  </r>
  <r>
    <x v="1"/>
    <x v="5"/>
    <x v="0"/>
    <n v="142.99093877550999"/>
    <n v="0.58806768367346796"/>
    <n v="3.6233910490120902"/>
    <n v="3.5231180004256699"/>
    <n v="6.6950102040816404"/>
    <x v="18"/>
  </r>
  <r>
    <x v="1"/>
    <x v="5"/>
    <x v="1"/>
    <n v="289.85223469387603"/>
    <n v="1.19225834693877"/>
    <n v="7.3448569659004104"/>
    <n v="7.1428288951686696"/>
    <n v="13.5187040816327"/>
    <x v="18"/>
  </r>
  <r>
    <x v="1"/>
    <x v="5"/>
    <x v="2"/>
    <n v="443.633887755101"/>
    <n v="1.65281831632652"/>
    <n v="11.2416847647522"/>
    <n v="9.9020472019621799"/>
    <n v="9.63539795918369"/>
    <x v="18"/>
  </r>
  <r>
    <x v="1"/>
    <x v="5"/>
    <x v="3"/>
    <n v="72.683122448979603"/>
    <n v="0.30961941836734602"/>
    <n v="1.84179065856295"/>
    <n v="1.85493230867115"/>
    <n v="3.8064489795918299"/>
    <x v="18"/>
  </r>
  <r>
    <x v="1"/>
    <x v="5"/>
    <x v="4"/>
    <n v="532.76771428571305"/>
    <n v="2.1897322755102002"/>
    <n v="13.5003363407255"/>
    <n v="13.1187028468762"/>
    <n v="22.263642857142798"/>
    <x v="18"/>
  </r>
  <r>
    <x v="1"/>
    <x v="5"/>
    <x v="5"/>
    <n v="293.10354081632602"/>
    <n v="1.2918846020408099"/>
    <n v="7.4272450780602801"/>
    <n v="7.7396905531200897"/>
    <n v="23.723255102040799"/>
    <x v="18"/>
  </r>
  <r>
    <x v="1"/>
    <x v="5"/>
    <x v="6"/>
    <n v="466.97355102040802"/>
    <n v="1.9860528367346899"/>
    <n v="11.8331119396953"/>
    <n v="11.8984577679696"/>
    <n v="33.913999999999803"/>
    <x v="18"/>
  </r>
  <r>
    <x v="1"/>
    <x v="5"/>
    <x v="7"/>
    <n v="212.89217346938699"/>
    <n v="1.1310990306122399"/>
    <n v="5.3946886590118899"/>
    <n v="6.7764229622703498"/>
    <n v="17.0058673469387"/>
    <x v="18"/>
  </r>
  <r>
    <x v="1"/>
    <x v="5"/>
    <x v="8"/>
    <n v="1006.61044897959"/>
    <n v="4.3981228469387696"/>
    <n v="25.5075134264337"/>
    <n v="26.349187687615299"/>
    <n v="18.105877551020399"/>
    <x v="18"/>
  </r>
  <r>
    <x v="1"/>
    <x v="5"/>
    <x v="9"/>
    <n v="418.42506122448901"/>
    <n v="1.67831798979591"/>
    <n v="10.602892984033"/>
    <n v="10.054815941172199"/>
    <n v="17.176948979591799"/>
    <x v="18"/>
  </r>
  <r>
    <x v="1"/>
    <x v="5"/>
    <x v="10"/>
    <n v="66.396520408163795"/>
    <n v="0.27370952040816299"/>
    <n v="1.6824881338123701"/>
    <n v="1.6397958347483701"/>
    <n v="2.8935714285713798"/>
    <x v="18"/>
  </r>
  <r>
    <x v="2"/>
    <x v="5"/>
    <x v="0"/>
    <n v="228.41533673469399"/>
    <n v="1.48179894897959"/>
    <n v="3.1459921606709802"/>
    <n v="3.1588630626594201"/>
    <n v="6.6950102040816404"/>
    <x v="19"/>
  </r>
  <r>
    <x v="2"/>
    <x v="5"/>
    <x v="1"/>
    <n v="519.07648979591397"/>
    <n v="3.3837774693877498"/>
    <n v="7.1493035057594803"/>
    <n v="7.2134547454422302"/>
    <n v="13.5187040816327"/>
    <x v="19"/>
  </r>
  <r>
    <x v="2"/>
    <x v="5"/>
    <x v="2"/>
    <n v="127.17663265306101"/>
    <n v="0.73373960204081501"/>
    <n v="1.7516191997728201"/>
    <n v="1.5641682888851001"/>
    <n v="9.63539795918369"/>
    <x v="19"/>
  </r>
  <r>
    <x v="2"/>
    <x v="5"/>
    <x v="3"/>
    <n v="146.65417346938699"/>
    <n v="0.97502909183673403"/>
    <n v="2.0198857338562299"/>
    <n v="2.0785433714488599"/>
    <n v="3.8064489795918299"/>
    <x v="19"/>
  </r>
  <r>
    <x v="2"/>
    <x v="5"/>
    <x v="4"/>
    <n v="939.68541836734596"/>
    <n v="6.1573380714285699"/>
    <n v="12.942401337587"/>
    <n v="13.126063972130799"/>
    <n v="22.263642857142798"/>
    <x v="19"/>
  </r>
  <r>
    <x v="2"/>
    <x v="5"/>
    <x v="5"/>
    <n v="1185.2630204081599"/>
    <n v="8.2178208979591805"/>
    <n v="16.324771461683198"/>
    <n v="17.518551290639"/>
    <n v="23.723255102040799"/>
    <x v="19"/>
  </r>
  <r>
    <x v="2"/>
    <x v="5"/>
    <x v="6"/>
    <n v="2029.9377755102"/>
    <n v="13.5691297857142"/>
    <n v="27.9585794005705"/>
    <n v="28.926341796936299"/>
    <n v="33.913999999999803"/>
    <x v="19"/>
  </r>
  <r>
    <x v="2"/>
    <x v="5"/>
    <x v="7"/>
    <n v="670.01743877550996"/>
    <n v="4.3696716938775504"/>
    <n v="9.2282315190985091"/>
    <n v="9.3151601431783302"/>
    <n v="17.0058673469387"/>
    <x v="19"/>
  </r>
  <r>
    <x v="2"/>
    <x v="5"/>
    <x v="8"/>
    <n v="719.54065306122402"/>
    <n v="3.92838104081632"/>
    <n v="9.9103207611840904"/>
    <n v="8.3744274312190701"/>
    <n v="18.105877551020399"/>
    <x v="19"/>
  </r>
  <r>
    <x v="2"/>
    <x v="5"/>
    <x v="9"/>
    <n v="583.10135714285695"/>
    <n v="3.3673751632653"/>
    <n v="8.0311257758437904"/>
    <n v="7.1784887070411996"/>
    <n v="17.176948979591799"/>
    <x v="19"/>
  </r>
  <r>
    <x v="2"/>
    <x v="5"/>
    <x v="10"/>
    <n v="111.65001020408199"/>
    <n v="0.72518753061224395"/>
    <n v="1.5377691439732799"/>
    <n v="1.54593719041959"/>
    <n v="2.8935714285713798"/>
    <x v="19"/>
  </r>
  <r>
    <x v="6"/>
    <x v="5"/>
    <x v="0"/>
    <n v="69.242612244897899"/>
    <n v="0.15545837755101999"/>
    <n v="3.1673030335152998"/>
    <n v="3.0065293156441801"/>
    <n v="6.6950102040816404"/>
    <x v="20"/>
  </r>
  <r>
    <x v="6"/>
    <x v="5"/>
    <x v="1"/>
    <n v="151.16333673469401"/>
    <n v="0.34443307142857099"/>
    <n v="6.9145296440107504"/>
    <n v="6.6612564909054504"/>
    <n v="13.5187040816327"/>
    <x v="20"/>
  </r>
  <r>
    <x v="6"/>
    <x v="5"/>
    <x v="2"/>
    <n v="210.066061224489"/>
    <n v="0.33449084693877401"/>
    <n v="9.6088644172138693"/>
    <n v="6.4689761528357002"/>
    <n v="9.63539795918369"/>
    <x v="20"/>
  </r>
  <r>
    <x v="6"/>
    <x v="5"/>
    <x v="3"/>
    <n v="37.325102040816297"/>
    <n v="8.5521285714285605E-2"/>
    <n v="1.70732884111917"/>
    <n v="1.6539620229034999"/>
    <n v="3.8064489795918299"/>
    <x v="20"/>
  </r>
  <r>
    <x v="6"/>
    <x v="5"/>
    <x v="4"/>
    <n v="258.27217346938698"/>
    <n v="0.593878040816326"/>
    <n v="11.813913600038299"/>
    <n v="11.4854649055219"/>
    <n v="22.263642857142798"/>
    <x v="20"/>
  </r>
  <r>
    <x v="6"/>
    <x v="5"/>
    <x v="5"/>
    <n v="264.00032653061203"/>
    <n v="0.70776019387754996"/>
    <n v="12.0759313948478"/>
    <n v="13.687919588897699"/>
    <n v="23.723255102040799"/>
    <x v="20"/>
  </r>
  <r>
    <x v="6"/>
    <x v="5"/>
    <x v="6"/>
    <n v="430.29561224489697"/>
    <n v="1.2167038367346901"/>
    <n v="19.682628280275601"/>
    <n v="23.530772745901501"/>
    <n v="33.913999999999803"/>
    <x v="20"/>
  </r>
  <r>
    <x v="6"/>
    <x v="5"/>
    <x v="7"/>
    <n v="230.09983673469301"/>
    <n v="0.60571972448979505"/>
    <n v="10.5252515362008"/>
    <n v="11.714480347929801"/>
    <n v="17.0058673469387"/>
    <x v="20"/>
  </r>
  <r>
    <x v="6"/>
    <x v="5"/>
    <x v="8"/>
    <n v="318.67750000000001"/>
    <n v="0.63251249999999903"/>
    <n v="14.576980557769801"/>
    <n v="12.2326464724442"/>
    <n v="18.105877551020399"/>
    <x v="20"/>
  </r>
  <r>
    <x v="6"/>
    <x v="5"/>
    <x v="9"/>
    <n v="183.978948979591"/>
    <n v="0.41983181632652999"/>
    <n v="8.4155849167714596"/>
    <n v="8.1194508993997694"/>
    <n v="17.176948979591799"/>
    <x v="20"/>
  </r>
  <r>
    <x v="6"/>
    <x v="5"/>
    <x v="10"/>
    <n v="33.047969387755302"/>
    <n v="7.4382530612245104E-2"/>
    <n v="1.51168377823684"/>
    <n v="1.43854105761603"/>
    <n v="2.8935714285713798"/>
    <x v="20"/>
  </r>
  <r>
    <x v="3"/>
    <x v="5"/>
    <x v="0"/>
    <n v="80.167132653061103"/>
    <n v="0.72528842857142894"/>
    <n v="2.5964820185505202"/>
    <n v="2.7941320266013601"/>
    <n v="6.6950102040816404"/>
    <x v="18"/>
  </r>
  <r>
    <x v="3"/>
    <x v="5"/>
    <x v="1"/>
    <n v="179.72069387755101"/>
    <n v="1.6202185408163201"/>
    <n v="5.8208586807509297"/>
    <n v="6.2417988991015703"/>
    <n v="13.5187040816327"/>
    <x v="18"/>
  </r>
  <r>
    <x v="3"/>
    <x v="5"/>
    <x v="2"/>
    <n v="232.68507142857101"/>
    <n v="0.99467868367346701"/>
    <n v="7.5362880516640098"/>
    <n v="3.8319425165846499"/>
    <n v="9.63539795918369"/>
    <x v="18"/>
  </r>
  <r>
    <x v="3"/>
    <x v="5"/>
    <x v="3"/>
    <n v="55.353255102040798"/>
    <n v="0.507588265306122"/>
    <n v="1.7928011989986099"/>
    <n v="1.9554546474874499"/>
    <n v="3.8064489795918299"/>
    <x v="18"/>
  </r>
  <r>
    <x v="3"/>
    <x v="5"/>
    <x v="4"/>
    <n v="334.14722448979501"/>
    <n v="3.03728227551021"/>
    <n v="10.8224808749373"/>
    <n v="11.700955572319501"/>
    <n v="22.263642857142798"/>
    <x v="18"/>
  </r>
  <r>
    <x v="3"/>
    <x v="5"/>
    <x v="5"/>
    <n v="466.93240816326499"/>
    <n v="3.9672364387755001"/>
    <n v="15.1231753157647"/>
    <n v="15.2835505903717"/>
    <n v="23.723255102040799"/>
    <x v="18"/>
  </r>
  <r>
    <x v="3"/>
    <x v="5"/>
    <x v="6"/>
    <n v="789.44285714285604"/>
    <n v="6.9921470000000001"/>
    <n v="25.568760106655699"/>
    <n v="26.936844843762199"/>
    <n v="33.913999999999803"/>
    <x v="18"/>
  </r>
  <r>
    <x v="3"/>
    <x v="5"/>
    <x v="7"/>
    <n v="264.48219387755"/>
    <n v="2.2323647959183601"/>
    <n v="8.5661447266896804"/>
    <n v="8.6000571987874306"/>
    <n v="17.0058673469387"/>
    <x v="18"/>
  </r>
  <r>
    <x v="3"/>
    <x v="5"/>
    <x v="8"/>
    <n v="445.44549999999998"/>
    <n v="3.6606290816326501"/>
    <n v="14.427249581191999"/>
    <n v="14.1023633517005"/>
    <n v="18.105877551020399"/>
    <x v="18"/>
  </r>
  <r>
    <x v="3"/>
    <x v="5"/>
    <x v="9"/>
    <n v="201.952061224489"/>
    <n v="1.8810295714285701"/>
    <n v="6.5408962279827501"/>
    <n v="7.2465584193381503"/>
    <n v="17.176948979591799"/>
    <x v="18"/>
  </r>
  <r>
    <x v="3"/>
    <x v="5"/>
    <x v="10"/>
    <n v="37.200500000000297"/>
    <n v="0.33909445918367398"/>
    <n v="1.20486321681357"/>
    <n v="1.3063419339453299"/>
    <n v="2.8935714285713798"/>
    <x v="18"/>
  </r>
  <r>
    <x v="4"/>
    <x v="5"/>
    <x v="0"/>
    <n v="274.178724489795"/>
    <n v="2.3457255612244801"/>
    <n v="3.1209572811987298"/>
    <n v="2.85035252625554"/>
    <n v="6.6950102040816404"/>
    <x v="21"/>
  </r>
  <r>
    <x v="4"/>
    <x v="5"/>
    <x v="1"/>
    <n v="633.66533673468905"/>
    <n v="5.4192549387755102"/>
    <n v="7.2129682936029003"/>
    <n v="6.5850785192016303"/>
    <n v="13.5187040816327"/>
    <x v="21"/>
  </r>
  <r>
    <x v="4"/>
    <x v="5"/>
    <x v="2"/>
    <n v="160.55522448979499"/>
    <n v="2.0019460816326502"/>
    <n v="1.82758891244522"/>
    <n v="2.4326170825500602"/>
    <n v="9.63539795918369"/>
    <x v="21"/>
  </r>
  <r>
    <x v="4"/>
    <x v="5"/>
    <x v="3"/>
    <n v="168.04031632652999"/>
    <n v="1.4701609999999901"/>
    <n v="1.9127911903089401"/>
    <n v="1.7864311109629201"/>
    <n v="3.8064489795918299"/>
    <x v="21"/>
  </r>
  <r>
    <x v="4"/>
    <x v="5"/>
    <x v="4"/>
    <n v="1070.61536734693"/>
    <n v="9.1061670612244896"/>
    <n v="12.1867399897727"/>
    <n v="11.065141940098499"/>
    <n v="22.263642857142798"/>
    <x v="21"/>
  </r>
  <r>
    <x v="4"/>
    <x v="5"/>
    <x v="5"/>
    <n v="1349.97717346938"/>
    <n v="11.7720359489795"/>
    <n v="15.366695927379199"/>
    <n v="14.3045090018243"/>
    <n v="23.723255102040799"/>
    <x v="21"/>
  </r>
  <r>
    <x v="4"/>
    <x v="5"/>
    <x v="6"/>
    <n v="2179.8571632653002"/>
    <n v="18.7032123163265"/>
    <n v="24.8131619195685"/>
    <n v="22.726762821779701"/>
    <n v="33.913999999999803"/>
    <x v="21"/>
  </r>
  <r>
    <x v="4"/>
    <x v="5"/>
    <x v="7"/>
    <n v="658.58021428571396"/>
    <n v="6.2959771020408102"/>
    <n v="7.4965726055265796"/>
    <n v="7.6504065670330501"/>
    <n v="17.0058673469387"/>
    <x v="21"/>
  </r>
  <r>
    <x v="4"/>
    <x v="5"/>
    <x v="8"/>
    <n v="1404.33922448979"/>
    <n v="17.371672255101998"/>
    <n v="15.985495359278"/>
    <n v="21.108773641774999"/>
    <n v="18.105877551020399"/>
    <x v="21"/>
  </r>
  <r>
    <x v="4"/>
    <x v="5"/>
    <x v="9"/>
    <n v="755.20145918367302"/>
    <n v="6.70203246938775"/>
    <n v="8.5964054913345898"/>
    <n v="8.1438150719532896"/>
    <n v="17.176948979591799"/>
    <x v="21"/>
  </r>
  <r>
    <x v="4"/>
    <x v="5"/>
    <x v="10"/>
    <n v="130.073979591838"/>
    <n v="1.1077958367346901"/>
    <n v="1.4806230295842699"/>
    <n v="1.3461117165657599"/>
    <n v="2.8935714285713798"/>
    <x v="21"/>
  </r>
  <r>
    <x v="5"/>
    <x v="5"/>
    <x v="0"/>
    <n v="154.93619387755101"/>
    <n v="0.84281366326530505"/>
    <n v="3.5972921377638598"/>
    <n v="3.2213263941249499"/>
    <n v="6.6950102040816404"/>
    <x v="22"/>
  </r>
  <r>
    <x v="5"/>
    <x v="5"/>
    <x v="1"/>
    <n v="319.42135714285598"/>
    <n v="1.77294668367347"/>
    <n v="7.4162912352938104"/>
    <n v="6.7763969622498097"/>
    <n v="13.5187040816327"/>
    <x v="22"/>
  </r>
  <r>
    <x v="5"/>
    <x v="5"/>
    <x v="2"/>
    <n v="440.74723469387698"/>
    <n v="3.6075041836734698"/>
    <n v="10.2332226087759"/>
    <n v="13.78827723172"/>
    <n v="9.63539795918369"/>
    <x v="22"/>
  </r>
  <r>
    <x v="5"/>
    <x v="5"/>
    <x v="3"/>
    <n v="85.973581632652994"/>
    <n v="0.48294953061224399"/>
    <n v="1.9961255115571299"/>
    <n v="1.84588615230097"/>
    <n v="3.8064489795918299"/>
    <x v="22"/>
  </r>
  <r>
    <x v="5"/>
    <x v="5"/>
    <x v="4"/>
    <n v="613.00219387755101"/>
    <n v="3.4082146020408102"/>
    <n v="14.232620004919401"/>
    <n v="13.0265705611136"/>
    <n v="22.263642857142798"/>
    <x v="22"/>
  </r>
  <r>
    <x v="5"/>
    <x v="5"/>
    <x v="5"/>
    <n v="462.78605102040802"/>
    <n v="2.7237475714285702"/>
    <n v="10.744917511773901"/>
    <n v="10.4104623894957"/>
    <n v="23.723255102040799"/>
    <x v="22"/>
  </r>
  <r>
    <x v="5"/>
    <x v="5"/>
    <x v="6"/>
    <n v="713.27471428571505"/>
    <n v="3.6857243367346899"/>
    <n v="16.560736762344899"/>
    <n v="14.087243248279799"/>
    <n v="33.913999999999803"/>
    <x v="22"/>
  </r>
  <r>
    <x v="5"/>
    <x v="5"/>
    <x v="7"/>
    <n v="204.02514285714199"/>
    <n v="1.2720407959183599"/>
    <n v="4.7370341554033004"/>
    <n v="4.8618796406551201"/>
    <n v="17.0058673469387"/>
    <x v="22"/>
  </r>
  <r>
    <x v="5"/>
    <x v="5"/>
    <x v="8"/>
    <n v="914.64575510204099"/>
    <n v="6.092327"/>
    <n v="21.236148257701501"/>
    <n v="23.285542964153699"/>
    <n v="18.105877551020399"/>
    <x v="22"/>
  </r>
  <r>
    <x v="5"/>
    <x v="5"/>
    <x v="9"/>
    <n v="325.76338775510101"/>
    <n v="1.8822487244897901"/>
    <n v="7.56353983026648"/>
    <n v="7.1941613677878298"/>
    <n v="17.176948979591799"/>
    <x v="22"/>
  </r>
  <r>
    <x v="5"/>
    <x v="5"/>
    <x v="10"/>
    <n v="72.447224489796497"/>
    <n v="0.39304288775510199"/>
    <n v="1.6820719841996501"/>
    <n v="1.5022530881182901"/>
    <n v="2.8935714285713798"/>
    <x v="22"/>
  </r>
  <r>
    <x v="0"/>
    <x v="6"/>
    <x v="0"/>
    <n v="147.53767346938699"/>
    <n v="1.24026578571428"/>
    <n v="3.2973247642994199"/>
    <n v="3.3904610674189"/>
    <n v="6.6950102040816404"/>
    <x v="23"/>
  </r>
  <r>
    <x v="0"/>
    <x v="6"/>
    <x v="1"/>
    <n v="319.75325510203902"/>
    <n v="2.7395817244897902"/>
    <n v="7.1461769846334597"/>
    <n v="7.4890763616007199"/>
    <n v="13.5187040816327"/>
    <x v="23"/>
  </r>
  <r>
    <x v="0"/>
    <x v="6"/>
    <x v="2"/>
    <n v="151.75973469387699"/>
    <n v="1.0020570714285699"/>
    <n v="3.39168376227282"/>
    <n v="2.73928018263741"/>
    <n v="9.63539795918369"/>
    <x v="23"/>
  </r>
  <r>
    <x v="0"/>
    <x v="6"/>
    <x v="3"/>
    <n v="82.131846938775297"/>
    <n v="0.68890494897959198"/>
    <n v="1.83556759762153"/>
    <n v="1.8832297363765"/>
    <n v="3.8064489795918299"/>
    <x v="23"/>
  </r>
  <r>
    <x v="0"/>
    <x v="6"/>
    <x v="4"/>
    <n v="626.08309183673396"/>
    <n v="5.2763069693877602"/>
    <n v="13.9923535099714"/>
    <n v="14.423612717138401"/>
    <n v="22.263642857142798"/>
    <x v="23"/>
  </r>
  <r>
    <x v="0"/>
    <x v="6"/>
    <x v="5"/>
    <n v="265.34069387755"/>
    <n v="1.86467740816326"/>
    <n v="5.93010869918845"/>
    <n v="5.0973881796087301"/>
    <n v="23.723255102040799"/>
    <x v="23"/>
  </r>
  <r>
    <x v="0"/>
    <x v="6"/>
    <x v="6"/>
    <n v="383.69275510204"/>
    <n v="2.8305531734693798"/>
    <n v="8.5751631670045292"/>
    <n v="7.7377610867335296"/>
    <n v="33.913999999999803"/>
    <x v="23"/>
  </r>
  <r>
    <x v="0"/>
    <x v="6"/>
    <x v="7"/>
    <n v="209.291795918367"/>
    <n v="1.4943013877550999"/>
    <n v="4.6774698652783204"/>
    <n v="4.0849072324089901"/>
    <n v="17.0058673469387"/>
    <x v="23"/>
  </r>
  <r>
    <x v="0"/>
    <x v="6"/>
    <x v="8"/>
    <n v="1486.7586632652999"/>
    <n v="11.941849010204001"/>
    <n v="33.227622773505203"/>
    <n v="32.644917410806499"/>
    <n v="18.105877551020399"/>
    <x v="23"/>
  </r>
  <r>
    <x v="0"/>
    <x v="6"/>
    <x v="9"/>
    <n v="730.46654081632698"/>
    <n v="6.8796301836734699"/>
    <n v="16.3252229609379"/>
    <n v="18.806548213011901"/>
    <n v="17.176948979591799"/>
    <x v="23"/>
  </r>
  <r>
    <x v="0"/>
    <x v="6"/>
    <x v="10"/>
    <n v="71.649887755102597"/>
    <n v="0.62290839795917896"/>
    <n v="1.60130591528671"/>
    <n v="1.7028178122583499"/>
    <n v="2.8935714285713798"/>
    <x v="23"/>
  </r>
  <r>
    <x v="1"/>
    <x v="6"/>
    <x v="0"/>
    <n v="178.65240816326499"/>
    <n v="0.83601943877550999"/>
    <n v="3.6832579150489302"/>
    <n v="3.8450310101664602"/>
    <n v="6.6950102040816404"/>
    <x v="16"/>
  </r>
  <r>
    <x v="1"/>
    <x v="6"/>
    <x v="1"/>
    <n v="400.80942857142702"/>
    <n v="1.8873123571428501"/>
    <n v="8.2634458465447693"/>
    <n v="8.6801504875453901"/>
    <n v="13.5187040816327"/>
    <x v="16"/>
  </r>
  <r>
    <x v="1"/>
    <x v="6"/>
    <x v="2"/>
    <n v="300.813418367346"/>
    <n v="1.1514184081632599"/>
    <n v="6.2018386180493597"/>
    <n v="5.29561787647987"/>
    <n v="9.63539795918369"/>
    <x v="16"/>
  </r>
  <r>
    <x v="1"/>
    <x v="6"/>
    <x v="3"/>
    <n v="93.454979591836604"/>
    <n v="0.41766987755101997"/>
    <n v="1.92675148810643"/>
    <n v="1.9209525002771299"/>
    <n v="3.8064489795918299"/>
    <x v="16"/>
  </r>
  <r>
    <x v="1"/>
    <x v="6"/>
    <x v="4"/>
    <n v="724.01325510203901"/>
    <n v="3.3661640816326401"/>
    <n v="14.9269051555011"/>
    <n v="15.4817037485913"/>
    <n v="22.263642857142798"/>
    <x v="16"/>
  </r>
  <r>
    <x v="1"/>
    <x v="6"/>
    <x v="5"/>
    <n v="201.652295918367"/>
    <n v="0.97744701020408098"/>
    <n v="4.1574441826182902"/>
    <n v="4.4954864572693003"/>
    <n v="23.723255102040799"/>
    <x v="16"/>
  </r>
  <r>
    <x v="1"/>
    <x v="6"/>
    <x v="6"/>
    <n v="318.19754081632601"/>
    <n v="1.61194134693877"/>
    <n v="6.5602452427609004"/>
    <n v="7.4136607094053302"/>
    <n v="33.913999999999803"/>
    <x v="16"/>
  </r>
  <r>
    <x v="1"/>
    <x v="6"/>
    <x v="7"/>
    <n v="207.37056122448899"/>
    <n v="0.93025127551020403"/>
    <n v="4.27533705719895"/>
    <n v="4.2784232467399601"/>
    <n v="17.0058673469387"/>
    <x v="16"/>
  </r>
  <r>
    <x v="1"/>
    <x v="6"/>
    <x v="8"/>
    <n v="1472.39831632653"/>
    <n v="6.4560472244897902"/>
    <n v="30.356281275303498"/>
    <n v="29.6927327642296"/>
    <n v="18.105877551020399"/>
    <x v="16"/>
  </r>
  <r>
    <x v="1"/>
    <x v="6"/>
    <x v="9"/>
    <n v="865.34516326530502"/>
    <n v="3.6919854081632599"/>
    <n v="17.84073024604"/>
    <n v="16.980225249620901"/>
    <n v="17.176948979591799"/>
    <x v="16"/>
  </r>
  <r>
    <x v="1"/>
    <x v="6"/>
    <x v="10"/>
    <n v="87.683571428571796"/>
    <n v="0.416596530612246"/>
    <n v="1.8077629728276701"/>
    <n v="1.9160159496745499"/>
    <n v="2.8935714285713798"/>
    <x v="16"/>
  </r>
  <r>
    <x v="2"/>
    <x v="6"/>
    <x v="0"/>
    <n v="287.36227551020397"/>
    <n v="1.70556115306122"/>
    <n v="2.91088738892104"/>
    <n v="2.96196553935467"/>
    <n v="6.6950102040816404"/>
    <x v="24"/>
  </r>
  <r>
    <x v="2"/>
    <x v="6"/>
    <x v="1"/>
    <n v="662.86844897958395"/>
    <n v="4.0831058469387802"/>
    <n v="6.7146441028924597"/>
    <n v="7.0909323834347804"/>
    <n v="13.5187040816327"/>
    <x v="24"/>
  </r>
  <r>
    <x v="2"/>
    <x v="6"/>
    <x v="2"/>
    <n v="207.12066326530601"/>
    <n v="1.5479248877551"/>
    <n v="2.09806567550838"/>
    <n v="2.6882062638509701"/>
    <n v="9.63539795918369"/>
    <x v="24"/>
  </r>
  <r>
    <x v="2"/>
    <x v="6"/>
    <x v="3"/>
    <n v="201.22371428571401"/>
    <n v="1.2089463877551001"/>
    <n v="2.0383314797538099"/>
    <n v="2.0995187027042799"/>
    <n v="3.8064489795918299"/>
    <x v="24"/>
  </r>
  <r>
    <x v="2"/>
    <x v="6"/>
    <x v="4"/>
    <n v="1276.39733673469"/>
    <n v="7.6801779897959097"/>
    <n v="12.929494326131501"/>
    <n v="13.337793547335201"/>
    <n v="22.263642857142798"/>
    <x v="24"/>
  </r>
  <r>
    <x v="2"/>
    <x v="6"/>
    <x v="5"/>
    <n v="554.37380612244897"/>
    <n v="3.8125769081632601"/>
    <n v="5.6156282801035102"/>
    <n v="6.6211178636721799"/>
    <n v="23.723255102040799"/>
    <x v="24"/>
  </r>
  <r>
    <x v="2"/>
    <x v="6"/>
    <x v="6"/>
    <n v="889.06548979591901"/>
    <n v="5.9842632142857104"/>
    <n v="9.0059473449567395"/>
    <n v="10.392580405181"/>
    <n v="33.913999999999803"/>
    <x v="24"/>
  </r>
  <r>
    <x v="2"/>
    <x v="6"/>
    <x v="7"/>
    <n v="280.40333673469303"/>
    <n v="2.0368454183673399"/>
    <n v="2.8403955782408099"/>
    <n v="3.5372908953561102"/>
    <n v="17.0058673469387"/>
    <x v="24"/>
  </r>
  <r>
    <x v="2"/>
    <x v="6"/>
    <x v="8"/>
    <n v="3591.6381632653001"/>
    <n v="18.0929426938775"/>
    <n v="36.382138944488098"/>
    <n v="31.421138238636001"/>
    <n v="18.105877551020399"/>
    <x v="24"/>
  </r>
  <r>
    <x v="2"/>
    <x v="6"/>
    <x v="9"/>
    <n v="1786.27846938775"/>
    <n v="10.615632010203999"/>
    <n v="18.094426140001001"/>
    <n v="18.4356545271092"/>
    <n v="17.176948979591799"/>
    <x v="24"/>
  </r>
  <r>
    <x v="2"/>
    <x v="6"/>
    <x v="10"/>
    <n v="135.25017346938799"/>
    <n v="0.81409628571428405"/>
    <n v="1.37004073900245"/>
    <n v="1.4138016333652901"/>
    <n v="2.8935714285713798"/>
    <x v="24"/>
  </r>
  <r>
    <x v="6"/>
    <x v="6"/>
    <x v="0"/>
    <n v="155.92117346938801"/>
    <n v="0.550934499999998"/>
    <n v="3.1880887386860501"/>
    <n v="3.4057893516589202"/>
    <n v="6.6950102040816404"/>
    <x v="18"/>
  </r>
  <r>
    <x v="6"/>
    <x v="6"/>
    <x v="1"/>
    <n v="333.12428571428399"/>
    <n v="1.1838981734693801"/>
    <n v="6.8113249806771803"/>
    <n v="7.3186699918964804"/>
    <n v="13.5187040816327"/>
    <x v="18"/>
  </r>
  <r>
    <x v="6"/>
    <x v="6"/>
    <x v="2"/>
    <n v="37.292428571428502"/>
    <n v="7.0720571428571397E-2"/>
    <n v="0.76251075412902702"/>
    <n v="0.43718331147289302"/>
    <n v="9.63539795918369"/>
    <x v="18"/>
  </r>
  <r>
    <x v="6"/>
    <x v="6"/>
    <x v="3"/>
    <n v="95.793163265305907"/>
    <n v="0.337672459183672"/>
    <n v="1.9586634595794401"/>
    <n v="2.08743737383706"/>
    <n v="3.8064489795918299"/>
    <x v="18"/>
  </r>
  <r>
    <x v="6"/>
    <x v="6"/>
    <x v="4"/>
    <n v="645.13005102040802"/>
    <n v="2.31728179591836"/>
    <n v="13.1908438403968"/>
    <n v="14.325067073003799"/>
    <n v="22.263642857142798"/>
    <x v="18"/>
  </r>
  <r>
    <x v="6"/>
    <x v="6"/>
    <x v="5"/>
    <n v="400.02226530612199"/>
    <n v="1.50130232653061"/>
    <n v="8.1791744563577193"/>
    <n v="9.2808119246820198"/>
    <n v="23.723255102040799"/>
    <x v="18"/>
  </r>
  <r>
    <x v="6"/>
    <x v="6"/>
    <x v="6"/>
    <n v="559.494387755101"/>
    <n v="2.1311499591836598"/>
    <n v="11.4398687315567"/>
    <n v="13.1744296967717"/>
    <n v="33.913999999999803"/>
    <x v="18"/>
  </r>
  <r>
    <x v="6"/>
    <x v="6"/>
    <x v="7"/>
    <n v="231.87972448979599"/>
    <n v="0.758321836734693"/>
    <n v="4.74119788817959"/>
    <n v="4.6878248442990103"/>
    <n v="17.0058673469387"/>
    <x v="18"/>
  </r>
  <r>
    <x v="6"/>
    <x v="6"/>
    <x v="8"/>
    <n v="1671.04122448979"/>
    <n v="4.53746965306122"/>
    <n v="34.1674423757593"/>
    <n v="28.049914877125001"/>
    <n v="18.105877551020399"/>
    <x v="18"/>
  </r>
  <r>
    <x v="6"/>
    <x v="6"/>
    <x v="9"/>
    <n v="689.75387755101997"/>
    <n v="2.5358556020408098"/>
    <n v="14.1032582076941"/>
    <n v="15.676255538135999"/>
    <n v="17.176948979591799"/>
    <x v="18"/>
  </r>
  <r>
    <x v="6"/>
    <x v="6"/>
    <x v="10"/>
    <n v="71.288744897959702"/>
    <n v="0.25180461224489897"/>
    <n v="1.4576265669836601"/>
    <n v="1.5566160171168699"/>
    <n v="2.8935714285713798"/>
    <x v="18"/>
  </r>
  <r>
    <x v="3"/>
    <x v="6"/>
    <x v="0"/>
    <n v="194.95762244897901"/>
    <n v="1.89125239795918"/>
    <n v="3.0910985288799702"/>
    <n v="3.14285555786274"/>
    <n v="6.6950102040816404"/>
    <x v="12"/>
  </r>
  <r>
    <x v="3"/>
    <x v="6"/>
    <x v="1"/>
    <n v="453.39553061224399"/>
    <n v="4.3317074183673503"/>
    <n v="7.1886917786096598"/>
    <n v="7.1983679965411103"/>
    <n v="13.5187040816327"/>
    <x v="12"/>
  </r>
  <r>
    <x v="3"/>
    <x v="6"/>
    <x v="2"/>
    <n v="511.25552040816302"/>
    <n v="5.6076024081632703"/>
    <n v="8.1060753981497307"/>
    <n v="9.3186316188140701"/>
    <n v="9.63539795918369"/>
    <x v="12"/>
  </r>
  <r>
    <x v="3"/>
    <x v="6"/>
    <x v="3"/>
    <n v="128.807673469387"/>
    <n v="1.2150277755101999"/>
    <n v="2.0422756749296802"/>
    <n v="2.0191153763191401"/>
    <n v="3.8064489795918299"/>
    <x v="12"/>
  </r>
  <r>
    <x v="3"/>
    <x v="6"/>
    <x v="4"/>
    <n v="857.70477551020099"/>
    <n v="8.1831264591836899"/>
    <n v="13.5991090601587"/>
    <n v="13.5985997959295"/>
    <n v="22.263642857142798"/>
    <x v="12"/>
  </r>
  <r>
    <x v="3"/>
    <x v="6"/>
    <x v="5"/>
    <n v="411.35234693877499"/>
    <n v="4.0585367959183598"/>
    <n v="6.5220873054426596"/>
    <n v="6.7444170538033799"/>
    <n v="23.723255102040799"/>
    <x v="12"/>
  </r>
  <r>
    <x v="3"/>
    <x v="6"/>
    <x v="6"/>
    <n v="774.69464285714298"/>
    <n v="7.9307871122449001"/>
    <n v="12.282964065657801"/>
    <n v="13.179265961984401"/>
    <n v="33.913999999999803"/>
    <x v="12"/>
  </r>
  <r>
    <x v="3"/>
    <x v="6"/>
    <x v="7"/>
    <n v="311.45290816326502"/>
    <n v="2.9510455816326502"/>
    <n v="4.9381584271771901"/>
    <n v="4.9040043612098598"/>
    <n v="17.0058673469387"/>
    <x v="12"/>
  </r>
  <r>
    <x v="3"/>
    <x v="6"/>
    <x v="8"/>
    <n v="1439.6531734693799"/>
    <n v="13.0682372346938"/>
    <n v="22.826036503257001"/>
    <n v="21.716605392725899"/>
    <n v="18.105877551020399"/>
    <x v="12"/>
  </r>
  <r>
    <x v="3"/>
    <x v="6"/>
    <x v="9"/>
    <n v="1131.3752244897901"/>
    <n v="10.0315002653061"/>
    <n v="17.9382177936996"/>
    <n v="16.670200337374101"/>
    <n v="17.176948979591799"/>
    <x v="12"/>
  </r>
  <r>
    <x v="3"/>
    <x v="6"/>
    <x v="10"/>
    <n v="92.416520408164004"/>
    <n v="0.90741956122448897"/>
    <n v="1.4652854640378801"/>
    <n v="1.50793654743552"/>
    <n v="2.8935714285713798"/>
    <x v="12"/>
  </r>
  <r>
    <x v="4"/>
    <x v="6"/>
    <x v="0"/>
    <n v="438.57873469387602"/>
    <n v="4.7739152346938702"/>
    <n v="3.7950450234680999"/>
    <n v="3.5774667910060698"/>
    <n v="6.6950102040816404"/>
    <x v="25"/>
  </r>
  <r>
    <x v="4"/>
    <x v="6"/>
    <x v="1"/>
    <n v="973.055122448975"/>
    <n v="10.650251142857099"/>
    <n v="8.4198975187150005"/>
    <n v="7.9810633214749798"/>
    <n v="13.5187040816327"/>
    <x v="25"/>
  </r>
  <r>
    <x v="4"/>
    <x v="6"/>
    <x v="2"/>
    <n v="123.70679591836701"/>
    <n v="0.81540477551020296"/>
    <n v="1.07044145801293"/>
    <n v="0.611046355497883"/>
    <n v="9.63539795918369"/>
    <x v="25"/>
  </r>
  <r>
    <x v="4"/>
    <x v="6"/>
    <x v="3"/>
    <n v="244.55295918367301"/>
    <n v="2.7405728979591801"/>
    <n v="2.1161297101469998"/>
    <n v="2.0537248880182402"/>
    <n v="3.8064489795918299"/>
    <x v="25"/>
  </r>
  <r>
    <x v="4"/>
    <x v="6"/>
    <x v="4"/>
    <n v="1800.42192857142"/>
    <n v="19.813220887755101"/>
    <n v="15.579146318931601"/>
    <n v="14.8475907644298"/>
    <n v="22.263642857142798"/>
    <x v="25"/>
  </r>
  <r>
    <x v="4"/>
    <x v="6"/>
    <x v="5"/>
    <n v="1122.06906122448"/>
    <n v="14.0977477857142"/>
    <n v="9.7093230244274302"/>
    <n v="10.5645412731351"/>
    <n v="23.723255102040799"/>
    <x v="25"/>
  </r>
  <r>
    <x v="4"/>
    <x v="6"/>
    <x v="6"/>
    <n v="1761.94513265305"/>
    <n v="21.585752755102"/>
    <n v="15.246204565677401"/>
    <n v="16.175887053678899"/>
    <n v="33.913999999999803"/>
    <x v="25"/>
  </r>
  <r>
    <x v="4"/>
    <x v="6"/>
    <x v="7"/>
    <n v="622.80114285714205"/>
    <n v="7.5626669693877497"/>
    <n v="5.3891312798373097"/>
    <n v="5.6672958367175896"/>
    <n v="17.0058673469387"/>
    <x v="25"/>
  </r>
  <r>
    <x v="4"/>
    <x v="6"/>
    <x v="8"/>
    <n v="2235.1855510204"/>
    <n v="27.8302739081632"/>
    <n v="19.3411789740525"/>
    <n v="20.8553934865668"/>
    <n v="18.105877551020399"/>
    <x v="25"/>
  </r>
  <r>
    <x v="4"/>
    <x v="6"/>
    <x v="9"/>
    <n v="2015.53412244897"/>
    <n v="21.1805614081632"/>
    <n v="17.440523527364"/>
    <n v="15.872245594538199"/>
    <n v="17.176948979591799"/>
    <x v="25"/>
  </r>
  <r>
    <x v="4"/>
    <x v="6"/>
    <x v="10"/>
    <n v="218.76424489796099"/>
    <n v="2.39364481632653"/>
    <n v="1.89297859936651"/>
    <n v="1.7937446349361299"/>
    <n v="2.8935714285713798"/>
    <x v="25"/>
  </r>
  <r>
    <x v="5"/>
    <x v="6"/>
    <x v="0"/>
    <n v="285.28845918367301"/>
    <n v="1.3093807755102"/>
    <n v="3.6572385738916"/>
    <n v="3.8770523501061902"/>
    <n v="6.6950102040816404"/>
    <x v="3"/>
  </r>
  <r>
    <x v="5"/>
    <x v="6"/>
    <x v="1"/>
    <n v="621.42514285713503"/>
    <n v="2.8853013571428501"/>
    <n v="7.9663229621919101"/>
    <n v="8.5433241549742807"/>
    <n v="13.5187040816327"/>
    <x v="3"/>
  </r>
  <r>
    <x v="5"/>
    <x v="6"/>
    <x v="2"/>
    <n v="147.14661224489799"/>
    <n v="0.75572042857142796"/>
    <n v="1.8863373157798899"/>
    <n v="2.23767426436702"/>
    <n v="9.63539795918369"/>
    <x v="3"/>
  </r>
  <r>
    <x v="5"/>
    <x v="6"/>
    <x v="3"/>
    <n v="169.26097959183599"/>
    <n v="0.79077959183673396"/>
    <n v="2.1698311435002799"/>
    <n v="2.3414838008080499"/>
    <n v="3.8064489795918299"/>
    <x v="3"/>
  </r>
  <r>
    <x v="5"/>
    <x v="6"/>
    <x v="4"/>
    <n v="1183.1269999999899"/>
    <n v="5.4584874489795903"/>
    <n v="15.1670267861304"/>
    <n v="16.162480760300799"/>
    <n v="22.263642857142798"/>
    <x v="3"/>
  </r>
  <r>
    <x v="5"/>
    <x v="6"/>
    <x v="5"/>
    <n v="405.69327551020302"/>
    <n v="2.2604281224489702"/>
    <n v="5.2007610143427101"/>
    <n v="6.6930860207353398"/>
    <n v="23.723255102040799"/>
    <x v="3"/>
  </r>
  <r>
    <x v="5"/>
    <x v="6"/>
    <x v="6"/>
    <n v="630.88979591836699"/>
    <n v="3.0927457448979498"/>
    <n v="8.0876545238087196"/>
    <n v="9.1575631648214095"/>
    <n v="33.913999999999803"/>
    <x v="3"/>
  </r>
  <r>
    <x v="5"/>
    <x v="6"/>
    <x v="7"/>
    <n v="174.43338775510199"/>
    <n v="0.86619417346938599"/>
    <n v="2.2361385248389198"/>
    <n v="2.5647849874603601"/>
    <n v="17.0058673469387"/>
    <x v="3"/>
  </r>
  <r>
    <x v="5"/>
    <x v="6"/>
    <x v="8"/>
    <n v="2645.3154387755098"/>
    <n v="9.0437089183673507"/>
    <n v="33.911465225349801"/>
    <n v="26.778255471155902"/>
    <n v="18.105877551020399"/>
    <x v="3"/>
  </r>
  <r>
    <x v="5"/>
    <x v="6"/>
    <x v="9"/>
    <n v="1398.6603469387701"/>
    <n v="6.6772181428571402"/>
    <n v="17.9300438133174"/>
    <n v="19.7711198889785"/>
    <n v="17.176948979591799"/>
    <x v="3"/>
  </r>
  <r>
    <x v="5"/>
    <x v="6"/>
    <x v="10"/>
    <n v="139.41170408163299"/>
    <n v="0.63261965306122503"/>
    <n v="1.78718011684814"/>
    <n v="1.87317513629195"/>
    <n v="2.8935714285713798"/>
    <x v="3"/>
  </r>
  <r>
    <x v="4"/>
    <x v="7"/>
    <x v="0"/>
    <n v="294.115295918367"/>
    <n v="2.0030202448979502"/>
    <n v="4.1865078239700502"/>
    <n v="4.3749784472741204"/>
    <n v="6.6950102040816404"/>
    <x v="22"/>
  </r>
  <r>
    <x v="4"/>
    <x v="7"/>
    <x v="1"/>
    <n v="607.23211224489205"/>
    <n v="4.0602969183673503"/>
    <n v="8.6434878571726301"/>
    <n v="8.8684632881958905"/>
    <n v="13.5187040816327"/>
    <x v="22"/>
  </r>
  <r>
    <x v="4"/>
    <x v="7"/>
    <x v="2"/>
    <n v="62.8433367346938"/>
    <n v="0.52484120408163104"/>
    <n v="0.89452716188281201"/>
    <n v="1.1463533441298299"/>
    <n v="9.63539795918369"/>
    <x v="22"/>
  </r>
  <r>
    <x v="4"/>
    <x v="7"/>
    <x v="3"/>
    <n v="139.335704081632"/>
    <n v="0.92300775510204003"/>
    <n v="1.9833379065672101"/>
    <n v="2.0160250728988598"/>
    <n v="3.8064489795918299"/>
    <x v="22"/>
  </r>
  <r>
    <x v="4"/>
    <x v="7"/>
    <x v="4"/>
    <n v="1045.8752653061199"/>
    <n v="6.9573254489795904"/>
    <n v="14.887239942516"/>
    <n v="15.1961264333142"/>
    <n v="22.263642857142798"/>
    <x v="22"/>
  </r>
  <r>
    <x v="4"/>
    <x v="7"/>
    <x v="5"/>
    <n v="631.44628571428598"/>
    <n v="4.3003814693877498"/>
    <n v="8.9881582231391892"/>
    <n v="9.3928537624875101"/>
    <n v="23.723255102040799"/>
    <x v="22"/>
  </r>
  <r>
    <x v="4"/>
    <x v="7"/>
    <x v="6"/>
    <n v="900.94863265305901"/>
    <n v="5.7042039489795799"/>
    <n v="12.8243194146694"/>
    <n v="12.459069946601"/>
    <n v="33.913999999999803"/>
    <x v="22"/>
  </r>
  <r>
    <x v="4"/>
    <x v="7"/>
    <x v="7"/>
    <n v="276.88485714285702"/>
    <n v="1.73298407142857"/>
    <n v="3.9412456164440202"/>
    <n v="3.7851679139446701"/>
    <n v="17.0058673469387"/>
    <x v="22"/>
  </r>
  <r>
    <x v="4"/>
    <x v="7"/>
    <x v="8"/>
    <n v="1678.75187755102"/>
    <n v="10.370948"/>
    <n v="23.895757777325599"/>
    <n v="22.652129499625701"/>
    <n v="18.105877551020399"/>
    <x v="22"/>
  </r>
  <r>
    <x v="4"/>
    <x v="7"/>
    <x v="9"/>
    <n v="1250.5142346938701"/>
    <n v="8.2840986428571401"/>
    <n v="17.800120225589701"/>
    <n v="18.094052274264001"/>
    <n v="17.176948979591799"/>
    <x v="22"/>
  </r>
  <r>
    <x v="4"/>
    <x v="7"/>
    <x v="10"/>
    <n v="137.36581632653099"/>
    <n v="0.922437724489795"/>
    <n v="1.9552980507231701"/>
    <n v="2.0147800172638801"/>
    <n v="2.8935714285713798"/>
    <x v="22"/>
  </r>
  <r>
    <x v="5"/>
    <x v="7"/>
    <x v="0"/>
    <n v="127.685244897959"/>
    <n v="0.41050049999999899"/>
    <n v="4.5270961095161804"/>
    <n v="4.3105610950860997"/>
    <n v="6.6950102040816404"/>
    <x v="20"/>
  </r>
  <r>
    <x v="5"/>
    <x v="7"/>
    <x v="1"/>
    <n v="262.65717346938698"/>
    <n v="0.82465276530612197"/>
    <n v="9.3125424875837908"/>
    <n v="8.6594684466492495"/>
    <n v="13.5187040816327"/>
    <x v="20"/>
  </r>
  <r>
    <x v="5"/>
    <x v="7"/>
    <x v="2"/>
    <n v="2.4810510204081599"/>
    <n v="9.7412857142857006E-3"/>
    <n v="8.7965969998938201E-2"/>
    <n v="0.102290757784991"/>
    <n v="9.63539795918369"/>
    <x v="20"/>
  </r>
  <r>
    <x v="5"/>
    <x v="7"/>
    <x v="3"/>
    <n v="64.418285714285602"/>
    <n v="0.19594854081632601"/>
    <n v="2.2839582668451701"/>
    <n v="2.0576056708377801"/>
    <n v="3.8064489795918299"/>
    <x v="20"/>
  </r>
  <r>
    <x v="5"/>
    <x v="7"/>
    <x v="4"/>
    <n v="464.52612244897898"/>
    <n v="1.4679923265306101"/>
    <n v="16.469830976852499"/>
    <n v="15.4150131622928"/>
    <n v="22.263642857142798"/>
    <x v="20"/>
  </r>
  <r>
    <x v="5"/>
    <x v="7"/>
    <x v="5"/>
    <n v="185.05936734693799"/>
    <n v="0.76969926530612098"/>
    <n v="6.56130269879948"/>
    <n v="8.0824157533180099"/>
    <n v="23.723255102040799"/>
    <x v="20"/>
  </r>
  <r>
    <x v="5"/>
    <x v="7"/>
    <x v="6"/>
    <n v="293.56797959183598"/>
    <n v="1.15052092857142"/>
    <n v="10.408488931910799"/>
    <n v="12.0813269503504"/>
    <n v="33.913999999999803"/>
    <x v="20"/>
  </r>
  <r>
    <x v="5"/>
    <x v="7"/>
    <x v="7"/>
    <n v="76.102153061224499"/>
    <n v="0.347542744897958"/>
    <n v="2.6982112249900299"/>
    <n v="3.6494577595802502"/>
    <n v="17.0058673469387"/>
    <x v="20"/>
  </r>
  <r>
    <x v="5"/>
    <x v="7"/>
    <x v="8"/>
    <n v="587.58193877551003"/>
    <n v="2.05479906122449"/>
    <n v="20.8327901252676"/>
    <n v="21.576921079350001"/>
    <n v="18.105877551020399"/>
    <x v="20"/>
  </r>
  <r>
    <x v="5"/>
    <x v="7"/>
    <x v="9"/>
    <n v="696.26544897959195"/>
    <n v="2.1005428367346899"/>
    <n v="24.6861773870978"/>
    <n v="22.057264803795299"/>
    <n v="17.176948979591799"/>
    <x v="20"/>
  </r>
  <r>
    <x v="5"/>
    <x v="7"/>
    <x v="10"/>
    <n v="60.122081632653298"/>
    <n v="0.19119353061224501"/>
    <n v="2.1316358211374502"/>
    <n v="2.00767452095501"/>
    <n v="2.8935714285713798"/>
    <x v="20"/>
  </r>
  <r>
    <x v="0"/>
    <x v="8"/>
    <x v="0"/>
    <n v="31.510734693877499"/>
    <n v="0.162619112244897"/>
    <n v="2.4349895930391798"/>
    <n v="2.3111516209438601"/>
    <n v="6.6950102040816404"/>
    <x v="2"/>
  </r>
  <r>
    <x v="0"/>
    <x v="8"/>
    <x v="1"/>
    <n v="82.224367346939005"/>
    <n v="0.44716978571428501"/>
    <n v="6.3538816447503796"/>
    <n v="6.3552011865267"/>
    <n v="13.5187040816327"/>
    <x v="2"/>
  </r>
  <r>
    <x v="0"/>
    <x v="8"/>
    <x v="2"/>
    <n v="2.1668367346938702"/>
    <n v="1.1646255102040801E-2"/>
    <n v="0.16744214154485401"/>
    <n v="0.16551720757442401"/>
    <n v="9.63539795918369"/>
    <x v="2"/>
  </r>
  <r>
    <x v="0"/>
    <x v="8"/>
    <x v="3"/>
    <n v="27.514448979591801"/>
    <n v="0.141608040816326"/>
    <n v="2.1261769227021898"/>
    <n v="2.01254113709876"/>
    <n v="3.8064489795918299"/>
    <x v="2"/>
  </r>
  <r>
    <x v="0"/>
    <x v="8"/>
    <x v="4"/>
    <n v="133.291336734694"/>
    <n v="0.70591332653061101"/>
    <n v="10.300077765381999"/>
    <n v="10.032478386674301"/>
    <n v="22.263642857142798"/>
    <x v="2"/>
  </r>
  <r>
    <x v="0"/>
    <x v="8"/>
    <x v="5"/>
    <n v="312.51810204081602"/>
    <n v="1.7032343775510099"/>
    <n v="24.149812230611101"/>
    <n v="24.206459119001"/>
    <n v="23.723255102040799"/>
    <x v="2"/>
  </r>
  <r>
    <x v="0"/>
    <x v="8"/>
    <x v="6"/>
    <n v="403.82980612244899"/>
    <n v="2.2629085612244899"/>
    <n v="31.205917120626498"/>
    <n v="32.160578895829097"/>
    <n v="33.913999999999803"/>
    <x v="2"/>
  </r>
  <r>
    <x v="0"/>
    <x v="8"/>
    <x v="7"/>
    <n v="100.380540816326"/>
    <n v="0.53571889795918304"/>
    <n v="7.7568985492074702"/>
    <n v="7.6136659602719803"/>
    <n v="17.0058673469387"/>
    <x v="2"/>
  </r>
  <r>
    <x v="0"/>
    <x v="8"/>
    <x v="8"/>
    <n v="79.354448979591794"/>
    <n v="0.42318637755102001"/>
    <n v="6.1321089242710896"/>
    <n v="6.0143476922042298"/>
    <n v="18.105877551020399"/>
    <x v="2"/>
  </r>
  <r>
    <x v="0"/>
    <x v="8"/>
    <x v="9"/>
    <n v="106.95646938775501"/>
    <n v="0.56554672448979504"/>
    <n v="8.2650529223617397"/>
    <n v="8.0375806446151206"/>
    <n v="17.176948979591799"/>
    <x v="2"/>
  </r>
  <r>
    <x v="0"/>
    <x v="8"/>
    <x v="10"/>
    <n v="14.3337857142857"/>
    <n v="7.6729102040816205E-2"/>
    <n v="1.1076421855032501"/>
    <n v="1.09047814926048"/>
    <n v="2.8935714285713798"/>
    <x v="2"/>
  </r>
  <r>
    <x v="1"/>
    <x v="8"/>
    <x v="0"/>
    <n v="55.571908163265299"/>
    <n v="0.235952683673469"/>
    <n v="2.3774467758607498"/>
    <n v="2.2354037791228198"/>
    <n v="6.6950102040816404"/>
    <x v="26"/>
  </r>
  <r>
    <x v="1"/>
    <x v="8"/>
    <x v="1"/>
    <n v="150.75768367347001"/>
    <n v="0.639008744897957"/>
    <n v="6.4496322122451399"/>
    <n v="6.05393649692168"/>
    <n v="13.5187040816327"/>
    <x v="26"/>
  </r>
  <r>
    <x v="1"/>
    <x v="8"/>
    <x v="2"/>
    <n v="5.2264183673469304"/>
    <n v="2.5184540816326501E-2"/>
    <n v="0.22359375280480401"/>
    <n v="0.238597064630969"/>
    <n v="9.63539795918369"/>
    <x v="26"/>
  </r>
  <r>
    <x v="1"/>
    <x v="8"/>
    <x v="3"/>
    <n v="40.828275510204001"/>
    <n v="0.18539891836734601"/>
    <n v="1.74669280188319"/>
    <n v="1.7564599660887501"/>
    <n v="3.8064489795918299"/>
    <x v="26"/>
  </r>
  <r>
    <x v="1"/>
    <x v="8"/>
    <x v="4"/>
    <n v="240.310520408163"/>
    <n v="1.0201003163265201"/>
    <n v="10.280832363562199"/>
    <n v="9.6643787504296093"/>
    <n v="22.263642857142798"/>
    <x v="26"/>
  </r>
  <r>
    <x v="1"/>
    <x v="8"/>
    <x v="5"/>
    <n v="497.40192857142802"/>
    <n v="2.4654864999999901"/>
    <n v="21.279575427117699"/>
    <n v="23.3578942763939"/>
    <n v="23.723255102040799"/>
    <x v="26"/>
  </r>
  <r>
    <x v="1"/>
    <x v="8"/>
    <x v="6"/>
    <n v="728.39617346938803"/>
    <n v="3.2786608265305999"/>
    <n v="31.161844021559499"/>
    <n v="31.0618666759101"/>
    <n v="33.913999999999803"/>
    <x v="26"/>
  </r>
  <r>
    <x v="1"/>
    <x v="8"/>
    <x v="7"/>
    <n v="231.52783673469301"/>
    <n v="1.10376549999999"/>
    <n v="9.9050964265929995"/>
    <n v="10.457018464684699"/>
    <n v="17.0058673469387"/>
    <x v="26"/>
  </r>
  <r>
    <x v="1"/>
    <x v="8"/>
    <x v="8"/>
    <n v="138.16615306122401"/>
    <n v="0.45755896938775398"/>
    <n v="5.9109482827805602"/>
    <n v="4.3348905103211601"/>
    <n v="18.105877551020399"/>
    <x v="26"/>
  </r>
  <r>
    <x v="1"/>
    <x v="8"/>
    <x v="9"/>
    <n v="223.48694897959101"/>
    <n v="1.0360078469387699"/>
    <n v="9.5610955941533007"/>
    <n v="9.8150858900709501"/>
    <n v="17.176948979591799"/>
    <x v="26"/>
  </r>
  <r>
    <x v="1"/>
    <x v="8"/>
    <x v="10"/>
    <n v="25.787867346938899"/>
    <n v="0.10813527551020299"/>
    <n v="1.10324234143955"/>
    <n v="1.02446812542516"/>
    <n v="2.8935714285713798"/>
    <x v="26"/>
  </r>
  <r>
    <x v="2"/>
    <x v="8"/>
    <x v="0"/>
    <n v="110.393632653061"/>
    <n v="0.689577520408164"/>
    <n v="2.58308786311702"/>
    <n v="2.6904269517572899"/>
    <n v="6.6950102040816404"/>
    <x v="27"/>
  </r>
  <r>
    <x v="2"/>
    <x v="8"/>
    <x v="1"/>
    <n v="299.60928571428502"/>
    <n v="1.8308405204081499"/>
    <n v="7.0105230800580198"/>
    <n v="7.1431311704591396"/>
    <n v="13.5187040816327"/>
    <x v="27"/>
  </r>
  <r>
    <x v="2"/>
    <x v="8"/>
    <x v="2"/>
    <n v="154.76194897959101"/>
    <n v="0.62386041836734496"/>
    <n v="3.62125697356"/>
    <n v="2.4340278417379499"/>
    <n v="9.63539795918369"/>
    <x v="27"/>
  </r>
  <r>
    <x v="2"/>
    <x v="8"/>
    <x v="3"/>
    <n v="82.391346938775499"/>
    <n v="0.49314409183673402"/>
    <n v="1.92786561315783"/>
    <n v="1.92403046287255"/>
    <n v="3.8064489795918299"/>
    <x v="27"/>
  </r>
  <r>
    <x v="2"/>
    <x v="8"/>
    <x v="4"/>
    <n v="476.92312244897897"/>
    <n v="2.8628448163265201"/>
    <n v="11.159469071096501"/>
    <n v="11.1695561769249"/>
    <n v="22.263642857142798"/>
    <x v="27"/>
  </r>
  <r>
    <x v="2"/>
    <x v="8"/>
    <x v="5"/>
    <n v="952.26988775510199"/>
    <n v="5.3448702448979599"/>
    <n v="22.282053143431899"/>
    <n v="20.853323281199"/>
    <n v="23.723255102040799"/>
    <x v="27"/>
  </r>
  <r>
    <x v="2"/>
    <x v="8"/>
    <x v="6"/>
    <n v="1251.4443571428501"/>
    <n v="7.8211059183673397"/>
    <n v="29.282402006474399"/>
    <n v="30.5145013179506"/>
    <n v="33.913999999999803"/>
    <x v="27"/>
  </r>
  <r>
    <x v="2"/>
    <x v="8"/>
    <x v="7"/>
    <n v="342.20027551020399"/>
    <n v="2.3193877755101999"/>
    <n v="8.0071047322419702"/>
    <n v="9.0492268064589592"/>
    <n v="17.0058673469387"/>
    <x v="27"/>
  </r>
  <r>
    <x v="2"/>
    <x v="8"/>
    <x v="8"/>
    <n v="137.156173469387"/>
    <n v="1.0524725918367299"/>
    <n v="3.2093014653642098"/>
    <n v="4.1062832578813904"/>
    <n v="18.105877551020399"/>
    <x v="27"/>
  </r>
  <r>
    <x v="2"/>
    <x v="8"/>
    <x v="9"/>
    <n v="413.88018367346899"/>
    <n v="2.2660113367346901"/>
    <n v="9.6843346263588703"/>
    <n v="8.8409755145875906"/>
    <n v="17.176948979591799"/>
    <x v="27"/>
  </r>
  <r>
    <x v="2"/>
    <x v="8"/>
    <x v="10"/>
    <n v="52.677785714286102"/>
    <n v="0.32666875510204002"/>
    <n v="1.2326014251391499"/>
    <n v="1.27451721817051"/>
    <n v="2.8935714285713798"/>
    <x v="27"/>
  </r>
  <r>
    <x v="6"/>
    <x v="8"/>
    <x v="0"/>
    <n v="26.4297040816326"/>
    <n v="0.13604827551020299"/>
    <n v="3.1145094979209702"/>
    <n v="3.4870977161405601"/>
    <n v="6.6950102040816404"/>
    <x v="28"/>
  </r>
  <r>
    <x v="6"/>
    <x v="8"/>
    <x v="1"/>
    <n v="66.985948979592095"/>
    <n v="0.332988469387754"/>
    <n v="7.8937082942663404"/>
    <n v="8.5349360493444504"/>
    <n v="13.5187040816327"/>
    <x v="28"/>
  </r>
  <r>
    <x v="6"/>
    <x v="8"/>
    <x v="2"/>
    <n v="54.0933367346938"/>
    <n v="0.251531489795917"/>
    <n v="6.3744266872637096"/>
    <n v="6.4470856415889903"/>
    <n v="9.63539795918369"/>
    <x v="28"/>
  </r>
  <r>
    <x v="6"/>
    <x v="8"/>
    <x v="3"/>
    <n v="14.954234693877501"/>
    <n v="7.4897683673469204E-2"/>
    <n v="1.76222578370026"/>
    <n v="1.9197269550276901"/>
    <n v="3.8064489795918299"/>
    <x v="28"/>
  </r>
  <r>
    <x v="6"/>
    <x v="8"/>
    <x v="4"/>
    <n v="104.22869387755"/>
    <n v="0.53141193877550896"/>
    <n v="12.2824400922115"/>
    <n v="13.6207927008595"/>
    <n v="22.263642857142798"/>
    <x v="28"/>
  </r>
  <r>
    <x v="6"/>
    <x v="8"/>
    <x v="5"/>
    <n v="139.072051020408"/>
    <n v="0.562335785714284"/>
    <n v="16.388425025894399"/>
    <n v="14.4134119062855"/>
    <n v="23.723255102040799"/>
    <x v="28"/>
  </r>
  <r>
    <x v="6"/>
    <x v="8"/>
    <x v="6"/>
    <n v="213.81617346938799"/>
    <n v="0.927325489795916"/>
    <n v="25.196366218202101"/>
    <n v="23.768582037952601"/>
    <n v="33.913999999999803"/>
    <x v="28"/>
  </r>
  <r>
    <x v="6"/>
    <x v="8"/>
    <x v="7"/>
    <n v="73.470887755101998"/>
    <n v="0.301923520408162"/>
    <n v="8.6579016180878892"/>
    <n v="7.7387002114955701"/>
    <n v="17.0058673469387"/>
    <x v="28"/>
  </r>
  <r>
    <x v="6"/>
    <x v="8"/>
    <x v="8"/>
    <n v="26.6731428571428"/>
    <n v="9.7445632653060901E-2"/>
    <n v="3.1431966287396498"/>
    <n v="2.4976607884079698"/>
    <n v="18.105877551020399"/>
    <x v="28"/>
  </r>
  <r>
    <x v="6"/>
    <x v="8"/>
    <x v="9"/>
    <n v="116.47445918367301"/>
    <n v="0.62130804081632496"/>
    <n v="13.725496444164101"/>
    <n v="15.9249490081767"/>
    <n v="17.176948979591799"/>
    <x v="28"/>
  </r>
  <r>
    <x v="6"/>
    <x v="8"/>
    <x v="10"/>
    <n v="12.400612244897999"/>
    <n v="6.42595306122445E-2"/>
    <n v="1.4613037095489001"/>
    <n v="1.6470569847202301"/>
    <n v="2.8935714285713798"/>
    <x v="28"/>
  </r>
  <r>
    <x v="3"/>
    <x v="8"/>
    <x v="0"/>
    <n v="32.467816326530603"/>
    <n v="0.17035567346938699"/>
    <n v="2.1686808100170798"/>
    <n v="2.62365216663206"/>
    <n v="6.6950102040816404"/>
    <x v="20"/>
  </r>
  <r>
    <x v="3"/>
    <x v="8"/>
    <x v="1"/>
    <n v="93.669469387755498"/>
    <n v="0.46817361224489701"/>
    <n v="6.2566320661274499"/>
    <n v="7.2103540029561097"/>
    <n v="13.5187040816327"/>
    <x v="20"/>
  </r>
  <r>
    <x v="3"/>
    <x v="8"/>
    <x v="2"/>
    <n v="12.528836734693799"/>
    <n v="5.0433265306122299E-2"/>
    <n v="0.83686095563394203"/>
    <n v="0.77672403328859396"/>
    <n v="9.63539795918369"/>
    <x v="20"/>
  </r>
  <r>
    <x v="3"/>
    <x v="8"/>
    <x v="3"/>
    <n v="25.903112244897901"/>
    <n v="0.120767836734693"/>
    <n v="1.7301928124844499"/>
    <n v="1.8599486008042101"/>
    <n v="3.8064489795918299"/>
    <x v="20"/>
  </r>
  <r>
    <x v="3"/>
    <x v="8"/>
    <x v="4"/>
    <n v="142.47620408163201"/>
    <n v="0.70281445918367302"/>
    <n v="9.5166674151544708"/>
    <n v="10.8240638014849"/>
    <n v="22.263642857142798"/>
    <x v="20"/>
  </r>
  <r>
    <x v="3"/>
    <x v="8"/>
    <x v="5"/>
    <n v="332.80476530612202"/>
    <n v="1.48071762244897"/>
    <n v="22.229622736034202"/>
    <n v="22.804570691369602"/>
    <n v="23.723255102040799"/>
    <x v="20"/>
  </r>
  <r>
    <x v="3"/>
    <x v="8"/>
    <x v="6"/>
    <n v="490.56542857142801"/>
    <n v="1.89834154081632"/>
    <n v="32.767212315764198"/>
    <n v="29.236407541574401"/>
    <n v="33.913999999999803"/>
    <x v="20"/>
  </r>
  <r>
    <x v="3"/>
    <x v="8"/>
    <x v="7"/>
    <n v="149.98062244897901"/>
    <n v="0.55351521428571304"/>
    <n v="10.0179234263358"/>
    <n v="8.5247022400195203"/>
    <n v="17.0058673469387"/>
    <x v="20"/>
  </r>
  <r>
    <x v="3"/>
    <x v="8"/>
    <x v="8"/>
    <n v="71.399448979591796"/>
    <n v="0.34180248979591799"/>
    <n v="4.7691108416585202"/>
    <n v="5.2641090528425503"/>
    <n v="18.105877551020399"/>
    <x v="20"/>
  </r>
  <r>
    <x v="3"/>
    <x v="8"/>
    <x v="9"/>
    <n v="129.46506122448901"/>
    <n v="0.62706129591836701"/>
    <n v="8.6475909257812393"/>
    <n v="9.6573873598813105"/>
    <n v="17.176948979591799"/>
    <x v="20"/>
  </r>
  <r>
    <x v="3"/>
    <x v="8"/>
    <x v="10"/>
    <n v="15.8621020408163"/>
    <n v="7.9090867346938695E-2"/>
    <n v="1.05950569500856"/>
    <n v="1.2180805091466"/>
    <n v="2.8935714285713798"/>
    <x v="20"/>
  </r>
  <r>
    <x v="4"/>
    <x v="8"/>
    <x v="0"/>
    <n v="113.714969387755"/>
    <n v="0.82239698979591702"/>
    <n v="2.42265394957513"/>
    <n v="2.16749528557789"/>
    <n v="6.6950102040816404"/>
    <x v="19"/>
  </r>
  <r>
    <x v="4"/>
    <x v="8"/>
    <x v="1"/>
    <n v="323.33632653061198"/>
    <n v="2.4577859795918302"/>
    <n v="6.8885568252622198"/>
    <n v="6.4776982282568101"/>
    <n v="13.5187040816327"/>
    <x v="19"/>
  </r>
  <r>
    <x v="4"/>
    <x v="8"/>
    <x v="2"/>
    <n v="86.745755102040803"/>
    <n v="0.69991344897959096"/>
    <n v="1.84808514954818"/>
    <n v="1.84467978336386"/>
    <n v="9.63539795918369"/>
    <x v="19"/>
  </r>
  <r>
    <x v="4"/>
    <x v="8"/>
    <x v="3"/>
    <n v="91.133724489795796"/>
    <n v="0.72809536734693703"/>
    <n v="1.9415691598336799"/>
    <n v="1.9189555600966099"/>
    <n v="3.8064489795918299"/>
    <x v="19"/>
  </r>
  <r>
    <x v="4"/>
    <x v="8"/>
    <x v="4"/>
    <n v="515.00910204081504"/>
    <n v="3.92634011224489"/>
    <n v="10.9720720310081"/>
    <n v="10.348194106325799"/>
    <n v="22.263642857142798"/>
    <x v="19"/>
  </r>
  <r>
    <x v="4"/>
    <x v="8"/>
    <x v="5"/>
    <n v="1166.7330102040801"/>
    <n v="9.6046475612244802"/>
    <n v="24.856800740386699"/>
    <n v="25.313843030672299"/>
    <n v="23.723255102040799"/>
    <x v="19"/>
  </r>
  <r>
    <x v="4"/>
    <x v="8"/>
    <x v="6"/>
    <n v="1447.78220408163"/>
    <n v="11.9539750204081"/>
    <n v="30.844446370845599"/>
    <n v="31.505689857984901"/>
    <n v="33.913999999999803"/>
    <x v="19"/>
  </r>
  <r>
    <x v="4"/>
    <x v="8"/>
    <x v="7"/>
    <n v="376.050030612245"/>
    <n v="3.3987599591836699"/>
    <n v="8.0116021382731706"/>
    <n v="8.9577129777306705"/>
    <n v="17.0058673469387"/>
    <x v="19"/>
  </r>
  <r>
    <x v="4"/>
    <x v="8"/>
    <x v="8"/>
    <n v="133.11904081632599"/>
    <n v="1.0816056632652999"/>
    <n v="2.8360502731846502"/>
    <n v="2.8506611831880302"/>
    <n v="18.105877551020399"/>
    <x v="19"/>
  </r>
  <r>
    <x v="4"/>
    <x v="8"/>
    <x v="9"/>
    <n v="385.83810204081601"/>
    <n v="2.8804398979591799"/>
    <n v="8.2201332580793292"/>
    <n v="7.5916375870567396"/>
    <n v="17.176948979591799"/>
    <x v="19"/>
  </r>
  <r>
    <x v="4"/>
    <x v="8"/>
    <x v="10"/>
    <n v="54.355826530612603"/>
    <n v="0.38831352040816303"/>
    <n v="1.1580301040030601"/>
    <n v="1.0234323997461501"/>
    <n v="2.8935714285713798"/>
    <x v="19"/>
  </r>
  <r>
    <x v="5"/>
    <x v="8"/>
    <x v="0"/>
    <n v="36.108357142857102"/>
    <n v="9.4981969387755105E-2"/>
    <n v="2.3796410821677401"/>
    <n v="2.3317173710649901"/>
    <n v="6.6950102040816404"/>
    <x v="20"/>
  </r>
  <r>
    <x v="5"/>
    <x v="8"/>
    <x v="1"/>
    <n v="110.17939795918301"/>
    <n v="0.28108396938775498"/>
    <n v="7.2611285181122396"/>
    <n v="6.9003451747108198"/>
    <n v="13.5187040816327"/>
    <x v="20"/>
  </r>
  <r>
    <x v="5"/>
    <x v="8"/>
    <x v="2"/>
    <n v="1.97344897959183"/>
    <n v="4.75058163265305E-3"/>
    <n v="0.130055772042448"/>
    <n v="0.116622278806396"/>
    <n v="9.63539795918369"/>
    <x v="20"/>
  </r>
  <r>
    <x v="5"/>
    <x v="8"/>
    <x v="3"/>
    <n v="29.8840408163265"/>
    <n v="7.8376336734693894E-2"/>
    <n v="1.9694413386452201"/>
    <n v="1.9240648201203201"/>
    <n v="3.8064489795918299"/>
    <x v="20"/>
  </r>
  <r>
    <x v="5"/>
    <x v="8"/>
    <x v="4"/>
    <n v="169.10279591836701"/>
    <n v="0.44672358163265202"/>
    <n v="11.144344193914"/>
    <n v="10.9666407432009"/>
    <n v="22.263642857142798"/>
    <x v="20"/>
  </r>
  <r>
    <x v="5"/>
    <x v="8"/>
    <x v="5"/>
    <n v="404.37203061224398"/>
    <n v="1.07001773469387"/>
    <n v="26.649240582102799"/>
    <n v="26.267921747840401"/>
    <n v="23.723255102040799"/>
    <x v="20"/>
  </r>
  <r>
    <x v="5"/>
    <x v="8"/>
    <x v="6"/>
    <n v="423.68848979591797"/>
    <n v="1.09462811224489"/>
    <n v="27.9222489234579"/>
    <n v="26.8720832030521"/>
    <n v="33.913999999999803"/>
    <x v="20"/>
  </r>
  <r>
    <x v="5"/>
    <x v="8"/>
    <x v="7"/>
    <n v="127.049897959183"/>
    <n v="0.32503598979591702"/>
    <n v="8.3729413518526705"/>
    <n v="7.9793256395266097"/>
    <n v="17.0058673469387"/>
    <x v="20"/>
  </r>
  <r>
    <x v="5"/>
    <x v="8"/>
    <x v="8"/>
    <n v="55.6969591836734"/>
    <n v="0.23028132653061201"/>
    <n v="3.6705843941035599"/>
    <n v="5.6531884184383001"/>
    <n v="18.105877551020399"/>
    <x v="20"/>
  </r>
  <r>
    <x v="5"/>
    <x v="8"/>
    <x v="9"/>
    <n v="140.48273469387701"/>
    <n v="0.39900241836734601"/>
    <n v="9.2582026230166896"/>
    <n v="9.7951313917905001"/>
    <n v="17.176948979591799"/>
    <x v="20"/>
  </r>
  <r>
    <x v="5"/>
    <x v="8"/>
    <x v="10"/>
    <n v="18.848540816326601"/>
    <n v="4.8594918367347001E-2"/>
    <n v="1.2421712205845601"/>
    <n v="1.1929592114483401"/>
    <n v="2.8935714285713798"/>
    <x v="20"/>
  </r>
  <r>
    <x v="0"/>
    <x v="9"/>
    <x v="0"/>
    <n v="0.99743877551020399"/>
    <n v="9.9743877551020394E-3"/>
    <n v="0.93953142709507498"/>
    <n v="0.93953142709507498"/>
    <n v="6.6950102040816404"/>
    <x v="0"/>
  </r>
  <r>
    <x v="0"/>
    <x v="9"/>
    <x v="1"/>
    <n v="2.7537653061224399"/>
    <n v="2.7537653061224399E-2"/>
    <n v="2.59389258916941"/>
    <n v="2.59389258916941"/>
    <n v="13.5187040816327"/>
    <x v="0"/>
  </r>
  <r>
    <x v="0"/>
    <x v="9"/>
    <x v="2"/>
    <n v="0.106602040816326"/>
    <n v="1.0660204081632599E-3"/>
    <n v="0.10041314815355901"/>
    <n v="0.10041314815355901"/>
    <n v="9.63539795918369"/>
    <x v="0"/>
  </r>
  <r>
    <x v="0"/>
    <x v="9"/>
    <x v="3"/>
    <n v="1.02971428571428"/>
    <n v="1.02971428571428E-2"/>
    <n v="0.96993314889173499"/>
    <n v="0.96993314889173499"/>
    <n v="3.8064489795918299"/>
    <x v="0"/>
  </r>
  <r>
    <x v="0"/>
    <x v="9"/>
    <x v="4"/>
    <n v="4.1172857142857104"/>
    <n v="4.1172857142857101E-2"/>
    <n v="3.8782523979201802"/>
    <n v="3.8782523979201802"/>
    <n v="22.263642857142798"/>
    <x v="0"/>
  </r>
  <r>
    <x v="0"/>
    <x v="9"/>
    <x v="5"/>
    <n v="20.564846938775499"/>
    <n v="0.205648469387755"/>
    <n v="19.3709333011406"/>
    <n v="19.3709333011406"/>
    <n v="23.723255102040799"/>
    <x v="0"/>
  </r>
  <r>
    <x v="0"/>
    <x v="9"/>
    <x v="6"/>
    <n v="53.911653061224399"/>
    <n v="0.53911653061224396"/>
    <n v="50.781755814293199"/>
    <n v="50.781755814293199"/>
    <n v="33.913999999999803"/>
    <x v="0"/>
  </r>
  <r>
    <x v="0"/>
    <x v="9"/>
    <x v="7"/>
    <n v="13.8099489795918"/>
    <n v="0.13809948979591799"/>
    <n v="13.008197988161401"/>
    <n v="13.008197988161401"/>
    <n v="17.0058673469387"/>
    <x v="0"/>
  </r>
  <r>
    <x v="0"/>
    <x v="9"/>
    <x v="8"/>
    <n v="3.3568571428571401"/>
    <n v="3.3568571428571399E-2"/>
    <n v="3.1619713003132599"/>
    <n v="3.1619713003132599"/>
    <n v="18.105877551020399"/>
    <x v="0"/>
  </r>
  <r>
    <x v="0"/>
    <x v="9"/>
    <x v="9"/>
    <n v="5.0552346938775496"/>
    <n v="5.0552346938775403E-2"/>
    <n v="4.7617477712452496"/>
    <n v="4.7617477712452496"/>
    <n v="17.176948979591799"/>
    <x v="0"/>
  </r>
  <r>
    <x v="0"/>
    <x v="9"/>
    <x v="10"/>
    <n v="0.46008163265306101"/>
    <n v="4.6008163265306096E-3"/>
    <n v="0.43337111361612601"/>
    <n v="0.43337111361612601"/>
    <n v="2.8935714285713798"/>
    <x v="0"/>
  </r>
  <r>
    <x v="1"/>
    <x v="9"/>
    <x v="0"/>
    <n v="17.181397959183599"/>
    <n v="5.4586224489795901E-2"/>
    <n v="1.5289004681007199"/>
    <n v="1.36870396973481"/>
    <n v="6.6950102040816404"/>
    <x v="6"/>
  </r>
  <r>
    <x v="1"/>
    <x v="9"/>
    <x v="1"/>
    <n v="54.008163265306301"/>
    <n v="0.181426153061224"/>
    <n v="4.8059596951161296"/>
    <n v="4.5491091979631397"/>
    <n v="13.5187040816327"/>
    <x v="6"/>
  </r>
  <r>
    <x v="1"/>
    <x v="9"/>
    <x v="2"/>
    <n v="19.104979591836699"/>
    <n v="0.117930530612244"/>
    <n v="1.7000719214120199"/>
    <n v="2.9570095186210401"/>
    <n v="9.63539795918369"/>
    <x v="6"/>
  </r>
  <r>
    <x v="1"/>
    <x v="9"/>
    <x v="3"/>
    <n v="18.248979591836701"/>
    <n v="6.0150693877551002E-2"/>
    <n v="1.62390007533737"/>
    <n v="1.50822839025801"/>
    <n v="3.8064489795918299"/>
    <x v="6"/>
  </r>
  <r>
    <x v="1"/>
    <x v="9"/>
    <x v="4"/>
    <n v="78.737663265305997"/>
    <n v="0.25242685714285701"/>
    <n v="7.0065340730402204"/>
    <n v="6.3293925283968901"/>
    <n v="22.263642857142798"/>
    <x v="6"/>
  </r>
  <r>
    <x v="1"/>
    <x v="9"/>
    <x v="5"/>
    <n v="205.402163265306"/>
    <n v="0.65380674489795898"/>
    <n v="18.277876125753199"/>
    <n v="16.3936578421633"/>
    <n v="23.723255102040799"/>
    <x v="6"/>
  </r>
  <r>
    <x v="1"/>
    <x v="9"/>
    <x v="6"/>
    <n v="507.68502040816298"/>
    <n v="1.8573723979591801"/>
    <n v="45.176758445018102"/>
    <n v="46.572060957207597"/>
    <n v="33.913999999999803"/>
    <x v="6"/>
  </r>
  <r>
    <x v="1"/>
    <x v="9"/>
    <x v="7"/>
    <n v="135.858448979591"/>
    <n v="0.48913487755101998"/>
    <n v="12.089472971511601"/>
    <n v="12.264648359495499"/>
    <n v="17.0058673469387"/>
    <x v="6"/>
  </r>
  <r>
    <x v="1"/>
    <x v="9"/>
    <x v="8"/>
    <n v="13.328204081632601"/>
    <n v="4.6913142857142799E-2"/>
    <n v="1.1860209226140499"/>
    <n v="1.17630785901506"/>
    <n v="18.105877551020399"/>
    <x v="6"/>
  </r>
  <r>
    <x v="1"/>
    <x v="9"/>
    <x v="9"/>
    <n v="65.690673469387704"/>
    <n v="0.24741813265306101"/>
    <n v="5.8455372290306196"/>
    <n v="6.2038029468391303"/>
    <n v="17.176948979591799"/>
    <x v="6"/>
  </r>
  <r>
    <x v="1"/>
    <x v="9"/>
    <x v="10"/>
    <n v="8.5290918367347093"/>
    <n v="2.7003030612244999E-2"/>
    <n v="0.75896807306577696"/>
    <n v="0.67707843030541404"/>
    <n v="2.8935714285713798"/>
    <x v="6"/>
  </r>
  <r>
    <x v="2"/>
    <x v="9"/>
    <x v="0"/>
    <n v="12.314714285714199"/>
    <n v="4.9746061224489699E-2"/>
    <n v="1.14883677185436"/>
    <n v="1.1713543873854599"/>
    <n v="6.6950102040816404"/>
    <x v="11"/>
  </r>
  <r>
    <x v="2"/>
    <x v="9"/>
    <x v="1"/>
    <n v="42.957265306122501"/>
    <n v="0.17211871428571399"/>
    <n v="4.00747308114381"/>
    <n v="4.0528236038608103"/>
    <n v="13.5187040816327"/>
    <x v="11"/>
  </r>
  <r>
    <x v="2"/>
    <x v="9"/>
    <x v="2"/>
    <n v="2.4450510204081599"/>
    <n v="7.7688367346938703E-3"/>
    <n v="0.22809822916991801"/>
    <n v="0.182930281716156"/>
    <n v="9.63539795918369"/>
    <x v="11"/>
  </r>
  <r>
    <x v="2"/>
    <x v="9"/>
    <x v="3"/>
    <n v="13.3862448979591"/>
    <n v="4.8128846938775401E-2"/>
    <n v="1.2487996082591499"/>
    <n v="1.1332743665298399"/>
    <n v="3.8064489795918299"/>
    <x v="11"/>
  </r>
  <r>
    <x v="2"/>
    <x v="9"/>
    <x v="4"/>
    <n v="61.8052959183673"/>
    <n v="0.24293182653061199"/>
    <n v="5.76580138190696"/>
    <n v="5.7202370165160001"/>
    <n v="22.263642857142798"/>
    <x v="11"/>
  </r>
  <r>
    <x v="2"/>
    <x v="9"/>
    <x v="5"/>
    <n v="202.35959183673401"/>
    <n v="0.71347894897958997"/>
    <n v="18.878078276583899"/>
    <n v="16.800057665329"/>
    <n v="23.723255102040799"/>
    <x v="11"/>
  </r>
  <r>
    <x v="2"/>
    <x v="9"/>
    <x v="6"/>
    <n v="485.21517346938703"/>
    <n v="1.9523101632652999"/>
    <n v="45.265608329214601"/>
    <n v="45.970414923066301"/>
    <n v="33.913999999999803"/>
    <x v="11"/>
  </r>
  <r>
    <x v="2"/>
    <x v="9"/>
    <x v="7"/>
    <n v="181.79573469387699"/>
    <n v="0.78264609183673395"/>
    <n v="16.9596809261655"/>
    <n v="18.428713970056599"/>
    <n v="17.0058673469387"/>
    <x v="11"/>
  </r>
  <r>
    <x v="2"/>
    <x v="9"/>
    <x v="8"/>
    <n v="27.193255102040801"/>
    <n v="0.100965897959183"/>
    <n v="2.53685231202493"/>
    <n v="2.3774112892495798"/>
    <n v="18.105877551020399"/>
    <x v="11"/>
  </r>
  <r>
    <x v="2"/>
    <x v="9"/>
    <x v="9"/>
    <n v="36.329193877550999"/>
    <n v="0.151716275510203"/>
    <n v="3.38914187126317"/>
    <n v="3.57241398780678"/>
    <n v="17.176948979591799"/>
    <x v="11"/>
  </r>
  <r>
    <x v="2"/>
    <x v="9"/>
    <x v="10"/>
    <n v="6.1274591836734897"/>
    <n v="2.5072265306122402E-2"/>
    <n v="0.57162921241355602"/>
    <n v="0.59036850848326095"/>
    <n v="2.8935714285713798"/>
    <x v="11"/>
  </r>
  <r>
    <x v="3"/>
    <x v="9"/>
    <x v="0"/>
    <n v="10.6217653061224"/>
    <n v="3.3629969387755101E-2"/>
    <n v="1.6692961510593101"/>
    <n v="1.62747683371475"/>
    <n v="6.6950102040816404"/>
    <x v="29"/>
  </r>
  <r>
    <x v="3"/>
    <x v="9"/>
    <x v="1"/>
    <n v="30.328112244897898"/>
    <n v="9.8212765306122496E-2"/>
    <n v="4.7663076315686803"/>
    <n v="4.75287379741048"/>
    <n v="13.5187040816327"/>
    <x v="29"/>
  </r>
  <r>
    <x v="3"/>
    <x v="9"/>
    <x v="2"/>
    <n v="19.466602040816301"/>
    <n v="5.9358102040816298E-2"/>
    <n v="3.0593336347026399"/>
    <n v="2.8725549777002999"/>
    <n v="9.63539795918369"/>
    <x v="29"/>
  </r>
  <r>
    <x v="3"/>
    <x v="9"/>
    <x v="3"/>
    <n v="7.6210918367346903"/>
    <n v="2.4336816326530598E-2"/>
    <n v="1.19771609551547"/>
    <n v="1.17774727419826"/>
    <n v="3.8064489795918299"/>
    <x v="29"/>
  </r>
  <r>
    <x v="3"/>
    <x v="9"/>
    <x v="4"/>
    <n v="45.261938775510203"/>
    <n v="0.14249254081632601"/>
    <n v="7.1132790087058897"/>
    <n v="6.89573357863841"/>
    <n v="22.263642857142798"/>
    <x v="29"/>
  </r>
  <r>
    <x v="3"/>
    <x v="9"/>
    <x v="5"/>
    <n v="160.29028571428501"/>
    <n v="0.60171044897959103"/>
    <n v="25.190912177359401"/>
    <n v="29.118962465512801"/>
    <n v="23.723255102040799"/>
    <x v="29"/>
  </r>
  <r>
    <x v="3"/>
    <x v="9"/>
    <x v="6"/>
    <n v="175.43764285714201"/>
    <n v="0.55066965306122395"/>
    <n v="27.571441613715699"/>
    <n v="26.648912256018701"/>
    <n v="33.913999999999803"/>
    <x v="29"/>
  </r>
  <r>
    <x v="3"/>
    <x v="9"/>
    <x v="7"/>
    <n v="68.916418367346907"/>
    <n v="0.20904376530612201"/>
    <n v="10.8307714028566"/>
    <n v="10.1163899778062"/>
    <n v="17.0058673469387"/>
    <x v="29"/>
  </r>
  <r>
    <x v="3"/>
    <x v="9"/>
    <x v="8"/>
    <n v="58.451918367346899"/>
    <n v="0.160821428571428"/>
    <n v="9.1861907640157803"/>
    <n v="7.7827352843267903"/>
    <n v="18.105877551020399"/>
    <x v="29"/>
  </r>
  <r>
    <x v="3"/>
    <x v="9"/>
    <x v="9"/>
    <n v="54.889693877550997"/>
    <n v="0.17002781632653"/>
    <n v="8.6263584330756498"/>
    <n v="8.2282659543332599"/>
    <n v="17.176948979591799"/>
    <x v="29"/>
  </r>
  <r>
    <x v="3"/>
    <x v="9"/>
    <x v="10"/>
    <n v="5.0165612244898101"/>
    <n v="1.6083673469387799E-2"/>
    <n v="0.78839308742467296"/>
    <n v="0.77834760033983097"/>
    <n v="2.8935714285713798"/>
    <x v="29"/>
  </r>
  <r>
    <x v="4"/>
    <x v="9"/>
    <x v="0"/>
    <n v="34.934520408163301"/>
    <n v="0.21020290816326501"/>
    <n v="1.3776556772930699"/>
    <n v="1.36094125278445"/>
    <n v="6.6950102040816404"/>
    <x v="15"/>
  </r>
  <r>
    <x v="4"/>
    <x v="9"/>
    <x v="1"/>
    <n v="114.493826530612"/>
    <n v="0.68915460204081502"/>
    <n v="4.5151062127661996"/>
    <n v="4.4618741750952902"/>
    <n v="13.5187040816327"/>
    <x v="15"/>
  </r>
  <r>
    <x v="4"/>
    <x v="9"/>
    <x v="2"/>
    <n v="41.239336734693801"/>
    <n v="0.304262642857142"/>
    <n v="1.62628843094339"/>
    <n v="1.96992318500126"/>
    <n v="9.63539795918369"/>
    <x v="15"/>
  </r>
  <r>
    <x v="4"/>
    <x v="9"/>
    <x v="3"/>
    <n v="37.133142857142801"/>
    <n v="0.22171670408163199"/>
    <n v="1.4643591632339501"/>
    <n v="1.43548636720921"/>
    <n v="3.8064489795918299"/>
    <x v="15"/>
  </r>
  <r>
    <x v="4"/>
    <x v="9"/>
    <x v="4"/>
    <n v="151.42533673469401"/>
    <n v="0.922080887755101"/>
    <n v="5.97151391807341"/>
    <n v="5.9699360466285496"/>
    <n v="22.263642857142798"/>
    <x v="15"/>
  </r>
  <r>
    <x v="4"/>
    <x v="9"/>
    <x v="5"/>
    <n v="545.33657142857101"/>
    <n v="3.28529384693877"/>
    <n v="21.505548520097999"/>
    <n v="21.270361875037398"/>
    <n v="23.723255102040799"/>
    <x v="15"/>
  </r>
  <r>
    <x v="4"/>
    <x v="9"/>
    <x v="6"/>
    <n v="1085.2999897959101"/>
    <n v="6.5821562551020403"/>
    <n v="42.7992047705077"/>
    <n v="42.615623437921002"/>
    <n v="33.913999999999803"/>
    <x v="15"/>
  </r>
  <r>
    <x v="4"/>
    <x v="9"/>
    <x v="7"/>
    <n v="329.72706122448898"/>
    <n v="2.0202631428571398"/>
    <n v="13.002908084775999"/>
    <n v="13.080025755203801"/>
    <n v="17.0058673469387"/>
    <x v="15"/>
  </r>
  <r>
    <x v="4"/>
    <x v="9"/>
    <x v="8"/>
    <n v="54.319693877551003"/>
    <n v="0.30442027551020301"/>
    <n v="2.1421171318482801"/>
    <n v="1.9709437645080401"/>
    <n v="18.105877551020399"/>
    <x v="15"/>
  </r>
  <r>
    <x v="4"/>
    <x v="9"/>
    <x v="9"/>
    <n v="124.863193877551"/>
    <n v="0.80375444897959103"/>
    <n v="4.9240260327191399"/>
    <n v="5.2038413563515302"/>
    <n v="17.176948979591799"/>
    <x v="15"/>
  </r>
  <r>
    <x v="4"/>
    <x v="9"/>
    <x v="10"/>
    <n v="17.022081632653101"/>
    <n v="0.10210074489795901"/>
    <n v="0.67127205774066101"/>
    <n v="0.66104278425933205"/>
    <n v="2.8935714285713798"/>
    <x v="15"/>
  </r>
  <r>
    <x v="5"/>
    <x v="9"/>
    <x v="0"/>
    <n v="17.449785714285699"/>
    <n v="5.3746571428571303E-2"/>
    <n v="2.3781230353143701"/>
    <n v="2.4459361161439701"/>
    <n v="6.6950102040816404"/>
    <x v="28"/>
  </r>
  <r>
    <x v="5"/>
    <x v="9"/>
    <x v="1"/>
    <n v="50.484448979591903"/>
    <n v="0.16709037755101999"/>
    <n v="6.88021234239178"/>
    <n v="7.6040643756285"/>
    <n v="13.5187040816327"/>
    <x v="28"/>
  </r>
  <r>
    <x v="5"/>
    <x v="9"/>
    <x v="2"/>
    <n v="1.0237857142857101"/>
    <n v="2.8602448979591702E-3"/>
    <n v="0.13952540336214"/>
    <n v="0.130166001495229"/>
    <n v="9.63539795918369"/>
    <x v="28"/>
  </r>
  <r>
    <x v="5"/>
    <x v="9"/>
    <x v="3"/>
    <n v="13.130091836734699"/>
    <n v="3.7337459183673399E-2"/>
    <n v="1.7894187564245401"/>
    <n v="1.69917889597419"/>
    <n v="3.8064489795918299"/>
    <x v="28"/>
  </r>
  <r>
    <x v="5"/>
    <x v="9"/>
    <x v="4"/>
    <n v="76.036081632652994"/>
    <n v="0.23839164285714201"/>
    <n v="10.3624858325693"/>
    <n v="10.848891632577899"/>
    <n v="22.263642857142798"/>
    <x v="28"/>
  </r>
  <r>
    <x v="5"/>
    <x v="9"/>
    <x v="5"/>
    <n v="158.74555102040799"/>
    <n v="0.58813215306122402"/>
    <n v="21.6344462801191"/>
    <n v="26.765124472167599"/>
    <n v="23.723255102040799"/>
    <x v="28"/>
  </r>
  <r>
    <x v="5"/>
    <x v="9"/>
    <x v="6"/>
    <n v="247.25003061224399"/>
    <n v="0.66428483673469296"/>
    <n v="33.696172715736502"/>
    <n v="30.230733428931899"/>
    <n v="33.913999999999803"/>
    <x v="28"/>
  </r>
  <r>
    <x v="5"/>
    <x v="9"/>
    <x v="7"/>
    <n v="67.809163265306097"/>
    <n v="0.18168977551020299"/>
    <n v="9.2412901686580007"/>
    <n v="8.2684638674134501"/>
    <n v="17.0058673469387"/>
    <x v="28"/>
  </r>
  <r>
    <x v="5"/>
    <x v="9"/>
    <x v="8"/>
    <n v="27.711153061224401"/>
    <n v="5.7632693877551003E-2"/>
    <n v="3.7765811287911202"/>
    <n v="2.6227884622019801"/>
    <n v="18.105877551020399"/>
    <x v="28"/>
  </r>
  <r>
    <x v="5"/>
    <x v="9"/>
    <x v="9"/>
    <n v="65.016765306122394"/>
    <n v="0.177170846938775"/>
    <n v="8.86073157503224"/>
    <n v="8.0628133430107596"/>
    <n v="17.176948979591799"/>
    <x v="28"/>
  </r>
  <r>
    <x v="5"/>
    <x v="9"/>
    <x v="10"/>
    <n v="9.1060918367346897"/>
    <n v="2.90458673469387E-2"/>
    <n v="1.24101276160074"/>
    <n v="1.32183940445431"/>
    <n v="2.8935714285713798"/>
    <x v="28"/>
  </r>
  <r>
    <x v="3"/>
    <x v="10"/>
    <x v="0"/>
    <n v="11.8147653061224"/>
    <n v="6.1774744897959102E-2"/>
    <n v="1.6175698677155901"/>
    <n v="1.3084472855762601"/>
    <n v="6.6950102040816404"/>
    <x v="5"/>
  </r>
  <r>
    <x v="3"/>
    <x v="10"/>
    <x v="1"/>
    <n v="35.959214285714403"/>
    <n v="0.209229081632653"/>
    <n v="4.9232075278852401"/>
    <n v="4.4316690320303502"/>
    <n v="13.5187040816327"/>
    <x v="5"/>
  </r>
  <r>
    <x v="3"/>
    <x v="10"/>
    <x v="2"/>
    <n v="18.332091836734701"/>
    <n v="4.3151499999999801E-2"/>
    <n v="2.5098627521556001"/>
    <n v="0.91398941649711896"/>
    <n v="9.63539795918369"/>
    <x v="5"/>
  </r>
  <r>
    <x v="3"/>
    <x v="10"/>
    <x v="3"/>
    <n v="9.7935918367347004"/>
    <n v="5.7770795918367202E-2"/>
    <n v="1.3408492374874399"/>
    <n v="1.2236398746741799"/>
    <n v="3.8064489795918299"/>
    <x v="5"/>
  </r>
  <r>
    <x v="3"/>
    <x v="10"/>
    <x v="4"/>
    <n v="51.449316326530599"/>
    <n v="0.27827249999999898"/>
    <n v="7.0439709675178701"/>
    <n v="5.8940736684054"/>
    <n v="22.263642857142798"/>
    <x v="5"/>
  </r>
  <r>
    <x v="3"/>
    <x v="10"/>
    <x v="5"/>
    <n v="129.23858163265299"/>
    <n v="0.96269764285714199"/>
    <n v="17.694167423448501"/>
    <n v="20.390842887458199"/>
    <n v="23.723255102040799"/>
    <x v="5"/>
  </r>
  <r>
    <x v="3"/>
    <x v="10"/>
    <x v="6"/>
    <n v="257.10780612244798"/>
    <n v="1.7580359999999899"/>
    <n v="35.2008549609208"/>
    <n v="37.236858459634902"/>
    <n v="33.913999999999803"/>
    <x v="5"/>
  </r>
  <r>
    <x v="3"/>
    <x v="10"/>
    <x v="7"/>
    <n v="125.30058163265301"/>
    <n v="0.75399224489795802"/>
    <n v="17.1550123937871"/>
    <n v="15.970265968915101"/>
    <n v="17.0058673469387"/>
    <x v="5"/>
  </r>
  <r>
    <x v="3"/>
    <x v="10"/>
    <x v="8"/>
    <n v="37.891673469387698"/>
    <n v="0.28497088775510099"/>
    <n v="5.1877822075431403"/>
    <n v="6.0359518305957502"/>
    <n v="18.105877551020399"/>
    <x v="5"/>
  </r>
  <r>
    <x v="3"/>
    <x v="10"/>
    <x v="9"/>
    <n v="47.582153061224403"/>
    <n v="0.27964734693877502"/>
    <n v="6.5145142572559802"/>
    <n v="5.9231942216038798"/>
    <n v="17.176948979591799"/>
    <x v="5"/>
  </r>
  <r>
    <x v="3"/>
    <x v="10"/>
    <x v="10"/>
    <n v="5.9323877551020496"/>
    <n v="3.1682602040816202E-2"/>
    <n v="0.81220840428250096"/>
    <n v="0.67106735460867395"/>
    <n v="2.8935714285713798"/>
    <x v="5"/>
  </r>
  <r>
    <x v="4"/>
    <x v="10"/>
    <x v="0"/>
    <n v="86.584734693877394"/>
    <n v="0.53610210204081499"/>
    <n v="1.9212100346704699"/>
    <n v="1.8445422976514301"/>
    <n v="6.6950102040816404"/>
    <x v="30"/>
  </r>
  <r>
    <x v="4"/>
    <x v="10"/>
    <x v="1"/>
    <n v="225.61324489795999"/>
    <n v="1.4066470306122401"/>
    <n v="5.0060837119268298"/>
    <n v="4.8397869285588602"/>
    <n v="13.5187040816327"/>
    <x v="30"/>
  </r>
  <r>
    <x v="4"/>
    <x v="10"/>
    <x v="2"/>
    <n v="133.027346938775"/>
    <n v="0.66496514285714203"/>
    <n v="2.9517151577348102"/>
    <n v="2.28791554406261"/>
    <n v="9.63539795918369"/>
    <x v="30"/>
  </r>
  <r>
    <x v="4"/>
    <x v="10"/>
    <x v="3"/>
    <n v="64.236326530612203"/>
    <n v="0.41080745918367301"/>
    <n v="1.42532601800197"/>
    <n v="1.4134466769863601"/>
    <n v="3.8064489795918299"/>
    <x v="30"/>
  </r>
  <r>
    <x v="4"/>
    <x v="10"/>
    <x v="4"/>
    <n v="338.60580612244797"/>
    <n v="2.1244585714285602"/>
    <n v="7.5132513233436402"/>
    <n v="7.3095286880814898"/>
    <n v="22.263642857142798"/>
    <x v="30"/>
  </r>
  <r>
    <x v="4"/>
    <x v="10"/>
    <x v="5"/>
    <n v="611.23747959183595"/>
    <n v="4.3612515204081603"/>
    <n v="13.5626168228192"/>
    <n v="15.0055611971411"/>
    <n v="23.723255102040799"/>
    <x v="30"/>
  </r>
  <r>
    <x v="4"/>
    <x v="10"/>
    <x v="6"/>
    <n v="1740.2067959183601"/>
    <n v="11.475702520408101"/>
    <n v="38.613073892764703"/>
    <n v="39.483931537627903"/>
    <n v="33.913999999999803"/>
    <x v="30"/>
  </r>
  <r>
    <x v="4"/>
    <x v="10"/>
    <x v="7"/>
    <n v="679.51459183673398"/>
    <n v="4.37068059183673"/>
    <n v="15.077602964972201"/>
    <n v="15.038003377485801"/>
    <n v="17.0058673469387"/>
    <x v="30"/>
  </r>
  <r>
    <x v="4"/>
    <x v="10"/>
    <x v="8"/>
    <n v="307.21066326530598"/>
    <n v="1.7614461632653"/>
    <n v="6.8166312584984103"/>
    <n v="6.0605282852095801"/>
    <n v="18.105877551020399"/>
    <x v="30"/>
  </r>
  <r>
    <x v="4"/>
    <x v="10"/>
    <x v="9"/>
    <n v="280.52350000000001"/>
    <n v="1.7071534693877499"/>
    <n v="6.2244755390928201"/>
    <n v="5.8737258646830597"/>
    <n v="17.176948979591799"/>
    <x v="30"/>
  </r>
  <r>
    <x v="4"/>
    <x v="10"/>
    <x v="10"/>
    <n v="40.020816326530898"/>
    <n v="0.24502010204081601"/>
    <n v="0.88801327617476999"/>
    <n v="0.843029602511701"/>
    <n v="2.8935714285713798"/>
    <x v="30"/>
  </r>
  <r>
    <x v="5"/>
    <x v="10"/>
    <x v="0"/>
    <n v="39.9778469387755"/>
    <n v="0.12813834693877499"/>
    <n v="1.9292179706096799"/>
    <n v="1.9634046331970101"/>
    <n v="6.6950102040816404"/>
    <x v="8"/>
  </r>
  <r>
    <x v="5"/>
    <x v="10"/>
    <x v="1"/>
    <n v="101.303459183673"/>
    <n v="0.32527781632653002"/>
    <n v="4.8886187953385898"/>
    <n v="4.9840815564513496"/>
    <n v="13.5187040816327"/>
    <x v="8"/>
  </r>
  <r>
    <x v="5"/>
    <x v="10"/>
    <x v="2"/>
    <n v="108.326826530612"/>
    <n v="0.585696285714284"/>
    <n v="5.22754666508252"/>
    <n v="8.9743533336446006"/>
    <n v="9.63539795918369"/>
    <x v="8"/>
  </r>
  <r>
    <x v="5"/>
    <x v="10"/>
    <x v="3"/>
    <n v="29.005387755101999"/>
    <n v="8.8299112244897698E-2"/>
    <n v="1.39971808355117"/>
    <n v="1.35296646344009"/>
    <n v="3.8064489795918299"/>
    <x v="8"/>
  </r>
  <r>
    <x v="5"/>
    <x v="10"/>
    <x v="4"/>
    <n v="153.338418367347"/>
    <n v="0.50721523469387497"/>
    <n v="7.3996789459971"/>
    <n v="7.7718244820334199"/>
    <n v="22.263642857142798"/>
    <x v="8"/>
  </r>
  <r>
    <x v="5"/>
    <x v="10"/>
    <x v="5"/>
    <n v="300.19080612244898"/>
    <n v="0.82036873469387495"/>
    <n v="14.486360375288699"/>
    <n v="12.5701307462435"/>
    <n v="23.723255102040799"/>
    <x v="8"/>
  </r>
  <r>
    <x v="5"/>
    <x v="10"/>
    <x v="6"/>
    <n v="736.82176530612196"/>
    <n v="2.07714037755101"/>
    <n v="35.5569371442609"/>
    <n v="31.8270614419027"/>
    <n v="33.913999999999803"/>
    <x v="8"/>
  </r>
  <r>
    <x v="5"/>
    <x v="10"/>
    <x v="7"/>
    <n v="330.51478571428498"/>
    <n v="1.0515750816326499"/>
    <n v="15.9497099763457"/>
    <n v="16.1127986801528"/>
    <n v="17.0058673469387"/>
    <x v="8"/>
  </r>
  <r>
    <x v="5"/>
    <x v="10"/>
    <x v="8"/>
    <n v="134.38813265306101"/>
    <n v="0.50284957142857001"/>
    <n v="6.4851916849853497"/>
    <n v="7.7049314426985598"/>
    <n v="18.105877551020399"/>
    <x v="8"/>
  </r>
  <r>
    <x v="5"/>
    <x v="10"/>
    <x v="9"/>
    <n v="120.446897959183"/>
    <n v="0.38140459183673298"/>
    <n v="5.8124270774989704"/>
    <n v="5.84408618204401"/>
    <n v="17.176948979591799"/>
    <x v="8"/>
  </r>
  <r>
    <x v="5"/>
    <x v="10"/>
    <x v="10"/>
    <n v="17.916367346938799"/>
    <n v="5.8368989795918501E-2"/>
    <n v="0.86459328104120303"/>
    <n v="0.89436103819172796"/>
    <n v="2.8935714285713798"/>
    <x v="8"/>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5">
  <r>
    <x v="0"/>
    <x v="0"/>
    <x v="0"/>
    <n v="316.44433673469399"/>
    <n v="1.7057487857142799"/>
    <n v="2.8688184338627498"/>
    <n v="2.77785419104152"/>
    <n v="6.6950102040816404"/>
    <n v="55"/>
    <x v="0"/>
    <x v="0"/>
  </r>
  <r>
    <x v="0"/>
    <x v="0"/>
    <x v="1"/>
    <n v="707.947132653057"/>
    <n v="3.8116275816326501"/>
    <n v="6.41810122220053"/>
    <n v="6.20733002479842"/>
    <n v="13.5187040816327"/>
    <n v="55"/>
    <x v="0"/>
    <x v="0"/>
  </r>
  <r>
    <x v="0"/>
    <x v="0"/>
    <x v="2"/>
    <n v="613.91430612244903"/>
    <n v="3.2626625612244902"/>
    <n v="5.56561920617568"/>
    <n v="5.3133268776483398"/>
    <n v="9.63539795918369"/>
    <n v="55"/>
    <x v="0"/>
    <x v="0"/>
  </r>
  <r>
    <x v="0"/>
    <x v="0"/>
    <x v="3"/>
    <n v="207.44741836734701"/>
    <n v="1.14494610204081"/>
    <n v="1.8806750786266599"/>
    <n v="1.8645731157527401"/>
    <n v="3.8064489795918299"/>
    <n v="55"/>
    <x v="0"/>
    <x v="0"/>
  </r>
  <r>
    <x v="0"/>
    <x v="0"/>
    <x v="4"/>
    <n v="1218.04899999999"/>
    <n v="6.6389895816326501"/>
    <n v="11.0425784850678"/>
    <n v="10.8117591453518"/>
    <n v="22.263642857142798"/>
    <n v="55"/>
    <x v="0"/>
    <x v="0"/>
  </r>
  <r>
    <x v="0"/>
    <x v="0"/>
    <x v="5"/>
    <n v="1346.79597959183"/>
    <n v="7.7932476530612202"/>
    <n v="12.209771780951799"/>
    <n v="12.6914970341399"/>
    <n v="23.723255102040799"/>
    <n v="55"/>
    <x v="0"/>
    <x v="0"/>
  </r>
  <r>
    <x v="0"/>
    <x v="0"/>
    <x v="6"/>
    <n v="2204.8842244897901"/>
    <n v="12.3465622755102"/>
    <n v="19.9890210487562"/>
    <n v="20.106682794805099"/>
    <n v="33.913999999999803"/>
    <n v="55"/>
    <x v="0"/>
    <x v="0"/>
  </r>
  <r>
    <x v="0"/>
    <x v="0"/>
    <x v="7"/>
    <n v="1079.2167857142799"/>
    <n v="5.5372923877550999"/>
    <n v="9.7839545524462608"/>
    <n v="9.0176179488861194"/>
    <n v="17.0058673469387"/>
    <n v="55"/>
    <x v="0"/>
    <x v="0"/>
  </r>
  <r>
    <x v="0"/>
    <x v="0"/>
    <x v="8"/>
    <n v="2028.19942857142"/>
    <n v="11.980829428571401"/>
    <n v="18.3872334966571"/>
    <n v="19.511077785334201"/>
    <n v="18.105877551020399"/>
    <n v="55"/>
    <x v="0"/>
    <x v="0"/>
  </r>
  <r>
    <x v="0"/>
    <x v="0"/>
    <x v="9"/>
    <n v="1170.00761224489"/>
    <n v="6.4453913061224402"/>
    <n v="10.6070452718577"/>
    <n v="10.496479553475"/>
    <n v="17.176948979591799"/>
    <n v="55"/>
    <x v="0"/>
    <x v="0"/>
  </r>
  <r>
    <x v="0"/>
    <x v="0"/>
    <x v="10"/>
    <n v="137.57005102040799"/>
    <n v="0.73796943877550902"/>
    <n v="1.24718142339727"/>
    <n v="1.20180152876655"/>
    <n v="2.8935714285713798"/>
    <n v="55"/>
    <x v="0"/>
    <x v="0"/>
  </r>
  <r>
    <x v="0"/>
    <x v="1"/>
    <x v="0"/>
    <n v="975.38541836734703"/>
    <n v="6.1512632448979403"/>
    <n v="4.7955705121310199"/>
    <n v="4.5616221972342004"/>
    <n v="6.6950102040816404"/>
    <n v="94"/>
    <x v="1"/>
    <x v="0"/>
  </r>
  <r>
    <x v="0"/>
    <x v="1"/>
    <x v="1"/>
    <n v="2024.4361428571301"/>
    <n v="12.9159013979591"/>
    <n v="9.9533231557104198"/>
    <n v="9.5781078078696709"/>
    <n v="13.5187040816327"/>
    <n v="94"/>
    <x v="1"/>
    <x v="0"/>
  </r>
  <r>
    <x v="0"/>
    <x v="1"/>
    <x v="2"/>
    <n v="962.59404081632601"/>
    <n v="9.0892410816326503"/>
    <n v="4.7326805490066199"/>
    <n v="6.7403527085884498"/>
    <n v="9.63539795918369"/>
    <n v="94"/>
    <x v="1"/>
    <x v="0"/>
  </r>
  <r>
    <x v="0"/>
    <x v="1"/>
    <x v="3"/>
    <n v="400.823897959183"/>
    <n v="2.63107751020407"/>
    <n v="1.9706868991623001"/>
    <n v="1.95114094379645"/>
    <n v="3.8064489795918299"/>
    <n v="94"/>
    <x v="1"/>
    <x v="0"/>
  </r>
  <r>
    <x v="0"/>
    <x v="1"/>
    <x v="4"/>
    <n v="3469.9628571428502"/>
    <n v="22.0004941326529"/>
    <n v="17.0603858152379"/>
    <n v="16.315013419214502"/>
    <n v="22.263642857142798"/>
    <n v="94"/>
    <x v="1"/>
    <x v="0"/>
  </r>
  <r>
    <x v="0"/>
    <x v="1"/>
    <x v="5"/>
    <n v="1631.9739999999999"/>
    <n v="11.6111768877551"/>
    <n v="8.0237475807917296"/>
    <n v="8.6105569081485491"/>
    <n v="23.723255102040799"/>
    <n v="94"/>
    <x v="1"/>
    <x v="0"/>
  </r>
  <r>
    <x v="0"/>
    <x v="1"/>
    <x v="6"/>
    <n v="2696.8996020408199"/>
    <n v="18.0711368979591"/>
    <n v="13.2595504937659"/>
    <n v="13.4011008667791"/>
    <n v="33.913999999999803"/>
    <n v="94"/>
    <x v="1"/>
    <x v="0"/>
  </r>
  <r>
    <x v="0"/>
    <x v="1"/>
    <x v="7"/>
    <n v="1290.4390714285701"/>
    <n v="9.1870119795918193"/>
    <n v="6.3445602549636897"/>
    <n v="6.8128571488339604"/>
    <n v="17.0058673469387"/>
    <n v="94"/>
    <x v="1"/>
    <x v="0"/>
  </r>
  <r>
    <x v="0"/>
    <x v="1"/>
    <x v="8"/>
    <n v="3378.1697448979598"/>
    <n v="20.732392663265198"/>
    <n v="16.609076687575101"/>
    <n v="15.3746212459641"/>
    <n v="18.105877551020399"/>
    <n v="94"/>
    <x v="1"/>
    <x v="0"/>
  </r>
  <r>
    <x v="0"/>
    <x v="1"/>
    <x v="9"/>
    <n v="3071.8329285714199"/>
    <n v="19.7060965306122"/>
    <n v="15.1029440599061"/>
    <n v="14.6135458321409"/>
    <n v="17.176948979591799"/>
    <n v="94"/>
    <x v="1"/>
    <x v="0"/>
  </r>
  <r>
    <x v="0"/>
    <x v="1"/>
    <x v="10"/>
    <n v="436.78115306121998"/>
    <n v="2.7523599081632502"/>
    <n v="2.1474739917488801"/>
    <n v="2.0410809214300301"/>
    <n v="2.8935714285713798"/>
    <n v="94"/>
    <x v="1"/>
    <x v="0"/>
  </r>
  <r>
    <x v="0"/>
    <x v="2"/>
    <x v="0"/>
    <n v="236.21160204081599"/>
    <n v="1.2747030102040799"/>
    <n v="4.0905512336901699"/>
    <n v="4.2510727325843796"/>
    <n v="6.6950102040816404"/>
    <n v="45"/>
    <x v="2"/>
    <x v="0"/>
  </r>
  <r>
    <x v="0"/>
    <x v="2"/>
    <x v="1"/>
    <n v="489.28442857142699"/>
    <n v="2.6490078469387699"/>
    <n v="8.4730936398814407"/>
    <n v="8.8343127272607695"/>
    <n v="13.5187040816327"/>
    <n v="45"/>
    <x v="2"/>
    <x v="0"/>
  </r>
  <r>
    <x v="0"/>
    <x v="2"/>
    <x v="2"/>
    <n v="558.88140816326404"/>
    <n v="2.7563032857142802"/>
    <n v="9.6783266101117107"/>
    <n v="9.1921378131497296"/>
    <n v="9.63539795918369"/>
    <n v="45"/>
    <x v="2"/>
    <x v="0"/>
  </r>
  <r>
    <x v="0"/>
    <x v="2"/>
    <x v="3"/>
    <n v="126.491418367346"/>
    <n v="0.67677484693877499"/>
    <n v="2.1904920121762799"/>
    <n v="2.25701129980055"/>
    <n v="3.8064489795918299"/>
    <n v="45"/>
    <x v="2"/>
    <x v="0"/>
  </r>
  <r>
    <x v="0"/>
    <x v="2"/>
    <x v="4"/>
    <n v="811.69836734693695"/>
    <n v="4.3596762755102096"/>
    <n v="14.0564380803005"/>
    <n v="14.539308991471801"/>
    <n v="22.263642857142798"/>
    <n v="45"/>
    <x v="2"/>
    <x v="0"/>
  </r>
  <r>
    <x v="0"/>
    <x v="2"/>
    <x v="5"/>
    <n v="463.82412244897898"/>
    <n v="2.6591034795918298"/>
    <n v="8.03218944330726"/>
    <n v="8.8679811726523692"/>
    <n v="23.723255102040799"/>
    <n v="45"/>
    <x v="2"/>
    <x v="0"/>
  </r>
  <r>
    <x v="0"/>
    <x v="2"/>
    <x v="6"/>
    <n v="813.06521428571295"/>
    <n v="4.5622693367346896"/>
    <n v="14.0801082022732"/>
    <n v="15.2149470275382"/>
    <n v="33.913999999999803"/>
    <n v="45"/>
    <x v="2"/>
    <x v="0"/>
  </r>
  <r>
    <x v="0"/>
    <x v="2"/>
    <x v="7"/>
    <n v="586.12730612244798"/>
    <n v="2.6656070612244802"/>
    <n v="10.150152466873299"/>
    <n v="8.8896703020585104"/>
    <n v="17.0058673469387"/>
    <n v="45"/>
    <x v="2"/>
    <x v="0"/>
  </r>
  <r>
    <x v="0"/>
    <x v="2"/>
    <x v="8"/>
    <n v="815.24760204081599"/>
    <n v="3.5935006632653002"/>
    <n v="14.1179013032339"/>
    <n v="11.9841504741447"/>
    <n v="18.105877551020399"/>
    <n v="45"/>
    <x v="2"/>
    <x v="0"/>
  </r>
  <r>
    <x v="0"/>
    <x v="2"/>
    <x v="9"/>
    <n v="774.12906122448999"/>
    <n v="4.2416355510204102"/>
    <n v="13.4058384900165"/>
    <n v="14.1456488987317"/>
    <n v="17.176948979591799"/>
    <n v="45"/>
    <x v="2"/>
    <x v="0"/>
  </r>
  <r>
    <x v="0"/>
    <x v="2"/>
    <x v="10"/>
    <n v="99.6059897959192"/>
    <n v="0.54686209183672996"/>
    <n v="1.72490851813544"/>
    <n v="1.8237585606069899"/>
    <n v="2.8935714285713798"/>
    <n v="45"/>
    <x v="2"/>
    <x v="0"/>
  </r>
  <r>
    <x v="0"/>
    <x v="3"/>
    <x v="0"/>
    <n v="441.41208163265298"/>
    <n v="2.25000694897959"/>
    <n v="2.6911793381194502"/>
    <n v="2.6177854162259302"/>
    <n v="6.6950102040816404"/>
    <n v="86"/>
    <x v="3"/>
    <x v="0"/>
  </r>
  <r>
    <x v="0"/>
    <x v="3"/>
    <x v="1"/>
    <n v="1075.2016632653001"/>
    <n v="5.4845838775510201"/>
    <n v="6.5552362993528197"/>
    <n v="6.3810752652262996"/>
    <n v="13.5187040816327"/>
    <n v="86"/>
    <x v="3"/>
    <x v="0"/>
  </r>
  <r>
    <x v="0"/>
    <x v="3"/>
    <x v="2"/>
    <n v="524.76876530612196"/>
    <n v="2.6019486428571401"/>
    <n v="3.1993842426306198"/>
    <n v="3.02725429987197"/>
    <n v="9.63539795918369"/>
    <n v="86"/>
    <x v="3"/>
    <x v="0"/>
  </r>
  <r>
    <x v="0"/>
    <x v="3"/>
    <x v="3"/>
    <n v="295.09689795918302"/>
    <n v="1.5513486428571399"/>
    <n v="1.7991321660103601"/>
    <n v="1.80492680460168"/>
    <n v="3.8064489795918299"/>
    <n v="86"/>
    <x v="3"/>
    <x v="0"/>
  </r>
  <r>
    <x v="0"/>
    <x v="3"/>
    <x v="4"/>
    <n v="1851.7770510204"/>
    <n v="9.5054092040816194"/>
    <n v="11.2898226982767"/>
    <n v="11.059130995568401"/>
    <n v="22.263642857142798"/>
    <n v="86"/>
    <x v="3"/>
    <x v="0"/>
  </r>
  <r>
    <x v="0"/>
    <x v="3"/>
    <x v="5"/>
    <n v="2931.3088265306101"/>
    <n v="15.728082357142799"/>
    <n v="17.871458611709201"/>
    <n v="18.298941093671399"/>
    <n v="23.723255102040799"/>
    <n v="86"/>
    <x v="3"/>
    <x v="0"/>
  </r>
  <r>
    <x v="0"/>
    <x v="3"/>
    <x v="6"/>
    <n v="5042.7053979591801"/>
    <n v="26.837787969387701"/>
    <n v="30.744116755972598"/>
    <n v="31.2246013204043"/>
    <n v="33.913999999999803"/>
    <n v="86"/>
    <x v="3"/>
    <x v="0"/>
  </r>
  <r>
    <x v="0"/>
    <x v="3"/>
    <x v="7"/>
    <n v="1638.4731938775501"/>
    <n v="9.1870105510203999"/>
    <n v="9.9893622963755195"/>
    <n v="10.688687983866799"/>
    <n v="17.0058673469387"/>
    <n v="86"/>
    <x v="3"/>
    <x v="0"/>
  </r>
  <r>
    <x v="0"/>
    <x v="3"/>
    <x v="8"/>
    <n v="1168.6378469387701"/>
    <n v="5.6820980612244902"/>
    <n v="7.1248934007278599"/>
    <n v="6.61087444418113"/>
    <n v="18.105877551020399"/>
    <n v="86"/>
    <x v="3"/>
    <x v="0"/>
  </r>
  <r>
    <x v="0"/>
    <x v="3"/>
    <x v="9"/>
    <n v="1229.1249183673399"/>
    <n v="6.0917884285714301"/>
    <n v="7.4936679848983898"/>
    <n v="7.0875314026387199"/>
    <n v="17.176948979591799"/>
    <n v="86"/>
    <x v="3"/>
    <x v="0"/>
  </r>
  <r>
    <x v="0"/>
    <x v="3"/>
    <x v="10"/>
    <n v="203.67344897959299"/>
    <n v="1.0307139795918301"/>
    <n v="1.24174620592635"/>
    <n v="1.1991909737431501"/>
    <n v="2.8935714285713798"/>
    <n v="86"/>
    <x v="3"/>
    <x v="0"/>
  </r>
  <r>
    <x v="0"/>
    <x v="4"/>
    <x v="0"/>
    <n v="1409.2546530612201"/>
    <n v="10.344631244897901"/>
    <n v="4.87622460234721"/>
    <n v="4.7531461825256303"/>
    <n v="6.6950102040816404"/>
    <n v="139"/>
    <x v="4"/>
    <x v="0"/>
  </r>
  <r>
    <x v="0"/>
    <x v="4"/>
    <x v="1"/>
    <n v="2955.8904591836699"/>
    <n v="21.671872040816201"/>
    <n v="10.227807832746899"/>
    <n v="9.9577813283383492"/>
    <n v="13.5187040816327"/>
    <n v="139"/>
    <x v="4"/>
    <x v="0"/>
  </r>
  <r>
    <x v="0"/>
    <x v="4"/>
    <x v="2"/>
    <n v="1162.5812346938701"/>
    <n v="8.0728137244897997"/>
    <n v="4.02269895403722"/>
    <n v="3.7092925623351101"/>
    <n v="9.63539795918369"/>
    <n v="139"/>
    <x v="4"/>
    <x v="0"/>
  </r>
  <r>
    <x v="0"/>
    <x v="4"/>
    <x v="3"/>
    <n v="646.30260204081605"/>
    <n v="4.85650103061222"/>
    <n v="2.2363003320844999"/>
    <n v="2.2314627546991002"/>
    <n v="3.8064489795918299"/>
    <n v="139"/>
    <x v="4"/>
    <x v="0"/>
  </r>
  <r>
    <x v="0"/>
    <x v="4"/>
    <x v="4"/>
    <n v="5117.68095918368"/>
    <n v="37.607579826530397"/>
    <n v="17.707915135087401"/>
    <n v="17.2799126672267"/>
    <n v="22.263642857142798"/>
    <n v="139"/>
    <x v="4"/>
    <x v="0"/>
  </r>
  <r>
    <x v="0"/>
    <x v="4"/>
    <x v="5"/>
    <n v="2250.68072448979"/>
    <n v="17.8224103469387"/>
    <n v="7.7876803152261598"/>
    <n v="8.1890325231011492"/>
    <n v="23.723255102040799"/>
    <n v="139"/>
    <x v="4"/>
    <x v="0"/>
  </r>
  <r>
    <x v="0"/>
    <x v="4"/>
    <x v="6"/>
    <n v="3454.2168571428501"/>
    <n v="27.3426937857142"/>
    <n v="11.952089130274899"/>
    <n v="12.563407772668"/>
    <n v="33.913999999999803"/>
    <n v="139"/>
    <x v="4"/>
    <x v="0"/>
  </r>
  <r>
    <x v="0"/>
    <x v="4"/>
    <x v="7"/>
    <n v="1560.6826122448899"/>
    <n v="12.2072063979591"/>
    <n v="5.4001872080059403"/>
    <n v="5.6089613168550096"/>
    <n v="17.0058673469387"/>
    <n v="139"/>
    <x v="4"/>
    <x v="0"/>
  </r>
  <r>
    <x v="0"/>
    <x v="4"/>
    <x v="8"/>
    <n v="5058.4444999999996"/>
    <n v="39.8234939387754"/>
    <n v="17.502948432298901"/>
    <n v="18.298079816356999"/>
    <n v="18.105877551020399"/>
    <n v="139"/>
    <x v="4"/>
    <x v="0"/>
  </r>
  <r>
    <x v="0"/>
    <x v="4"/>
    <x v="9"/>
    <n v="4629.6238775510101"/>
    <n v="33.043369938775399"/>
    <n v="16.019167154985102"/>
    <n v="15.1827517060829"/>
    <n v="17.176948979591799"/>
    <n v="139"/>
    <x v="4"/>
    <x v="0"/>
  </r>
  <r>
    <x v="0"/>
    <x v="4"/>
    <x v="10"/>
    <n v="655.16944897958797"/>
    <n v="4.8449849897958899"/>
    <n v="2.2669809029054901"/>
    <n v="2.2261713698108299"/>
    <n v="2.8935714285713798"/>
    <n v="139"/>
    <x v="4"/>
    <x v="0"/>
  </r>
  <r>
    <x v="0"/>
    <x v="5"/>
    <x v="0"/>
    <n v="1040.5066224489699"/>
    <n v="6.8375384183673296"/>
    <n v="3.1901493248340098"/>
    <n v="3.0361012614279002"/>
    <n v="6.6950102040816404"/>
    <n v="150"/>
    <x v="5"/>
    <x v="0"/>
  </r>
  <r>
    <x v="0"/>
    <x v="5"/>
    <x v="1"/>
    <n v="2299.5468979591801"/>
    <n v="15.3170223061224"/>
    <n v="7.0503135930865897"/>
    <n v="6.8012825522144302"/>
    <n v="13.5187040816327"/>
    <n v="150"/>
    <x v="5"/>
    <x v="0"/>
  </r>
  <r>
    <x v="0"/>
    <x v="5"/>
    <x v="2"/>
    <n v="1797.1919693877501"/>
    <n v="10.6518251122449"/>
    <n v="5.5101146153642899"/>
    <n v="4.72977520285996"/>
    <n v="9.63539795918369"/>
    <n v="150"/>
    <x v="5"/>
    <x v="0"/>
  </r>
  <r>
    <x v="0"/>
    <x v="5"/>
    <x v="3"/>
    <n v="619.61131632652996"/>
    <n v="4.2410051938775402"/>
    <n v="1.8997021064471999"/>
    <n v="1.8831515716628899"/>
    <n v="3.8064489795918299"/>
    <n v="150"/>
    <x v="5"/>
    <x v="0"/>
  </r>
  <r>
    <x v="0"/>
    <x v="5"/>
    <x v="4"/>
    <n v="4117.0623571428496"/>
    <n v="27.333878408163201"/>
    <n v="12.622739169142299"/>
    <n v="12.137178270445"/>
    <n v="22.263642857142798"/>
    <n v="150"/>
    <x v="5"/>
    <x v="0"/>
  </r>
  <r>
    <x v="0"/>
    <x v="5"/>
    <x v="5"/>
    <n v="4417.2416734693797"/>
    <n v="31.186094377550901"/>
    <n v="13.543076265175801"/>
    <n v="13.847694109381001"/>
    <n v="23.723255102040799"/>
    <n v="150"/>
    <x v="5"/>
    <x v="0"/>
  </r>
  <r>
    <x v="0"/>
    <x v="5"/>
    <x v="6"/>
    <n v="7214.6195102040801"/>
    <n v="50.738282704081499"/>
    <n v="22.119718474488"/>
    <n v="22.529535440230902"/>
    <n v="33.913999999999803"/>
    <n v="150"/>
    <x v="5"/>
    <x v="0"/>
  </r>
  <r>
    <x v="0"/>
    <x v="5"/>
    <x v="7"/>
    <n v="2496.25821428571"/>
    <n v="17.662016326530502"/>
    <n v="7.6534221744517499"/>
    <n v="7.8425402194879297"/>
    <n v="17.0058673469387"/>
    <n v="150"/>
    <x v="5"/>
    <x v="0"/>
  </r>
  <r>
    <x v="0"/>
    <x v="5"/>
    <x v="8"/>
    <n v="5374.2699489795896"/>
    <n v="40.000804377550999"/>
    <n v="16.477284506715002"/>
    <n v="17.761727276380299"/>
    <n v="18.105877551020399"/>
    <n v="150"/>
    <x v="5"/>
    <x v="0"/>
  </r>
  <r>
    <x v="0"/>
    <x v="5"/>
    <x v="9"/>
    <n v="2745.46130612245"/>
    <n v="17.988542540816301"/>
    <n v="8.4174683208360808"/>
    <n v="7.9875290430123602"/>
    <n v="17.176948979591799"/>
    <n v="150"/>
    <x v="5"/>
    <x v="0"/>
  </r>
  <r>
    <x v="0"/>
    <x v="5"/>
    <x v="10"/>
    <n v="494.46586734693602"/>
    <n v="3.2508416734693699"/>
    <n v="1.51601144945874"/>
    <n v="1.44348505289707"/>
    <n v="2.8935714285713798"/>
    <n v="150"/>
    <x v="5"/>
    <x v="0"/>
  </r>
  <r>
    <x v="0"/>
    <x v="6"/>
    <x v="0"/>
    <n v="1688.29834693877"/>
    <n v="12.3073292857142"/>
    <n v="3.39343403403171"/>
    <n v="3.42369343751675"/>
    <n v="6.6950102040816404"/>
    <n v="163"/>
    <x v="6"/>
    <x v="0"/>
  </r>
  <r>
    <x v="0"/>
    <x v="6"/>
    <x v="1"/>
    <n v="3764.4312142857202"/>
    <n v="27.7611580204081"/>
    <n v="7.5664049689386603"/>
    <n v="7.7226904656448099"/>
    <n v="13.5187040816327"/>
    <n v="163"/>
    <x v="6"/>
    <x v="0"/>
  </r>
  <r>
    <x v="0"/>
    <x v="6"/>
    <x v="2"/>
    <n v="1479.0951734693799"/>
    <n v="10.9508485510203"/>
    <n v="2.97294131118703"/>
    <n v="3.0463431544719999"/>
    <n v="9.63539795918369"/>
    <n v="163"/>
    <x v="6"/>
    <x v="0"/>
  </r>
  <r>
    <x v="0"/>
    <x v="6"/>
    <x v="3"/>
    <n v="1015.22531632653"/>
    <n v="7.3995739387754904"/>
    <n v="2.0405754390980202"/>
    <n v="2.0584378744145502"/>
    <n v="3.8064489795918299"/>
    <n v="163"/>
    <x v="6"/>
    <x v="0"/>
  </r>
  <r>
    <x v="0"/>
    <x v="6"/>
    <x v="4"/>
    <n v="7112.8774387755102"/>
    <n v="52.094765632652901"/>
    <n v="14.296691354583499"/>
    <n v="14.4918936582378"/>
    <n v="22.263642857142798"/>
    <n v="163"/>
    <x v="6"/>
    <x v="0"/>
  </r>
  <r>
    <x v="0"/>
    <x v="6"/>
    <x v="5"/>
    <n v="3360.5037448979601"/>
    <n v="28.572716357142799"/>
    <n v="6.7545216756889399"/>
    <n v="7.9484524394359903"/>
    <n v="23.723255102040799"/>
    <n v="163"/>
    <x v="6"/>
    <x v="0"/>
  </r>
  <r>
    <x v="0"/>
    <x v="6"/>
    <x v="6"/>
    <n v="5317.9797448979598"/>
    <n v="45.1671933061224"/>
    <n v="10.6889955151288"/>
    <n v="12.5647587484897"/>
    <n v="33.913999999999803"/>
    <n v="163"/>
    <x v="6"/>
    <x v="0"/>
  </r>
  <r>
    <x v="0"/>
    <x v="6"/>
    <x v="7"/>
    <n v="2037.6328571428501"/>
    <n v="16.5996266428571"/>
    <n v="4.0955869552483799"/>
    <n v="4.61773886787494"/>
    <n v="17.0058673469387"/>
    <n v="163"/>
    <x v="6"/>
    <x v="0"/>
  </r>
  <r>
    <x v="0"/>
    <x v="6"/>
    <x v="8"/>
    <n v="14541.9905306122"/>
    <n v="90.970528642856607"/>
    <n v="29.229007822357399"/>
    <n v="25.306481584392099"/>
    <n v="18.105877551020399"/>
    <n v="163"/>
    <x v="6"/>
    <x v="0"/>
  </r>
  <r>
    <x v="0"/>
    <x v="6"/>
    <x v="9"/>
    <n v="8617.41374489796"/>
    <n v="61.612383020407897"/>
    <n v="17.3207686545996"/>
    <n v="17.1395358424016"/>
    <n v="17.176948979591799"/>
    <n v="163"/>
    <x v="6"/>
    <x v="0"/>
  </r>
  <r>
    <x v="0"/>
    <x v="6"/>
    <x v="10"/>
    <n v="816.46484693877096"/>
    <n v="6.0390898571428204"/>
    <n v="1.6410722691378701"/>
    <n v="1.67997392711947"/>
    <n v="2.8935714285713798"/>
    <n v="163"/>
    <x v="6"/>
    <x v="0"/>
  </r>
  <r>
    <x v="0"/>
    <x v="7"/>
    <x v="0"/>
    <n v="421.80054081632602"/>
    <n v="2.4135207448979501"/>
    <n v="4.2840742881764102"/>
    <n v="4.3638865670216198"/>
    <n v="6.6950102040816404"/>
    <n v="29"/>
    <x v="7"/>
    <x v="0"/>
  </r>
  <r>
    <x v="0"/>
    <x v="7"/>
    <x v="1"/>
    <n v="869.88928571428198"/>
    <n v="4.8849496836734598"/>
    <n v="8.8351482795076102"/>
    <n v="8.8324769323913692"/>
    <n v="13.5187040816327"/>
    <n v="29"/>
    <x v="7"/>
    <x v="0"/>
  </r>
  <r>
    <x v="0"/>
    <x v="7"/>
    <x v="2"/>
    <n v="65.324387755101995"/>
    <n v="0.53458248979591705"/>
    <n v="0.66347598661415896"/>
    <n v="0.96657853516150904"/>
    <n v="9.63539795918369"/>
    <n v="29"/>
    <x v="7"/>
    <x v="0"/>
  </r>
  <r>
    <x v="0"/>
    <x v="7"/>
    <x v="3"/>
    <n v="203.75398979591799"/>
    <n v="1.1189562959183601"/>
    <n v="2.0694549777217"/>
    <n v="2.0231847433525498"/>
    <n v="3.8064489795918299"/>
    <n v="29"/>
    <x v="7"/>
    <x v="0"/>
  </r>
  <r>
    <x v="0"/>
    <x v="7"/>
    <x v="4"/>
    <n v="1510.4013877550999"/>
    <n v="8.4253177755102104"/>
    <n v="15.3405961442928"/>
    <n v="15.2338160511614"/>
    <n v="22.263642857142798"/>
    <n v="29"/>
    <x v="7"/>
    <x v="0"/>
  </r>
  <r>
    <x v="0"/>
    <x v="7"/>
    <x v="5"/>
    <n v="816.50565306122405"/>
    <n v="5.0700807346938799"/>
    <n v="8.2929501884007095"/>
    <n v="9.1672123633564198"/>
    <n v="23.723255102040799"/>
    <n v="29"/>
    <x v="7"/>
    <x v="0"/>
  </r>
  <r>
    <x v="0"/>
    <x v="7"/>
    <x v="6"/>
    <n v="1194.51661224489"/>
    <n v="6.8547248775510203"/>
    <n v="12.1322696633201"/>
    <n v="12.394027222268001"/>
    <n v="33.913999999999803"/>
    <n v="29"/>
    <x v="7"/>
    <x v="0"/>
  </r>
  <r>
    <x v="0"/>
    <x v="7"/>
    <x v="7"/>
    <n v="352.987010204081"/>
    <n v="2.0805268163265298"/>
    <n v="3.5851603498395401"/>
    <n v="3.7618002850352399"/>
    <n v="17.0058673469387"/>
    <n v="29"/>
    <x v="7"/>
    <x v="0"/>
  </r>
  <r>
    <x v="0"/>
    <x v="7"/>
    <x v="8"/>
    <n v="2266.3338163265298"/>
    <n v="12.425747061224399"/>
    <n v="23.018326178906101"/>
    <n v="22.466991758953601"/>
    <n v="18.105877551020399"/>
    <n v="29"/>
    <x v="7"/>
    <x v="0"/>
  </r>
  <r>
    <x v="0"/>
    <x v="7"/>
    <x v="9"/>
    <n v="1946.7796836734601"/>
    <n v="10.384641479591799"/>
    <n v="19.772731375423799"/>
    <n v="18.776469003601701"/>
    <n v="17.176948979591799"/>
    <n v="29"/>
    <x v="7"/>
    <x v="0"/>
  </r>
  <r>
    <x v="0"/>
    <x v="7"/>
    <x v="10"/>
    <n v="197.48789795918501"/>
    <n v="1.11363125510204"/>
    <n v="2.00581256779697"/>
    <n v="2.0135565376964299"/>
    <n v="2.8935714285713798"/>
    <n v="29"/>
    <x v="7"/>
    <x v="0"/>
  </r>
  <r>
    <x v="0"/>
    <x v="8"/>
    <x v="0"/>
    <n v="406.19712244898"/>
    <n v="2.31193222448979"/>
    <n v="2.4674568276326698"/>
    <n v="2.41751413567984"/>
    <n v="6.6950102040816404"/>
    <n v="104"/>
    <x v="8"/>
    <x v="0"/>
  </r>
  <r>
    <x v="0"/>
    <x v="8"/>
    <x v="1"/>
    <n v="1126.76247959183"/>
    <n v="6.4570510816326303"/>
    <n v="6.8445530993106098"/>
    <n v="6.7519333392650198"/>
    <n v="13.5187040816327"/>
    <n v="104"/>
    <x v="8"/>
    <x v="0"/>
  </r>
  <r>
    <x v="0"/>
    <x v="8"/>
    <x v="2"/>
    <n v="317.49658163265298"/>
    <n v="1.6673199999999899"/>
    <n v="1.92864268308037"/>
    <n v="1.74346359551749"/>
    <n v="9.63539795918369"/>
    <n v="104"/>
    <x v="8"/>
    <x v="0"/>
  </r>
  <r>
    <x v="0"/>
    <x v="8"/>
    <x v="3"/>
    <n v="312.60918367346898"/>
    <n v="1.8222882755101999"/>
    <n v="1.89895403489143"/>
    <n v="1.9055090018055201"/>
    <n v="3.8064489795918299"/>
    <n v="104"/>
    <x v="8"/>
    <x v="0"/>
  </r>
  <r>
    <x v="0"/>
    <x v="8"/>
    <x v="4"/>
    <n v="1781.3417755102"/>
    <n v="10.1961485510203"/>
    <n v="10.8208150265319"/>
    <n v="10.6617888666797"/>
    <n v="22.263642857142798"/>
    <n v="104"/>
    <x v="8"/>
    <x v="0"/>
  </r>
  <r>
    <x v="0"/>
    <x v="8"/>
    <x v="5"/>
    <n v="3805.1717755102"/>
    <n v="22.231309826530499"/>
    <n v="23.114632179545101"/>
    <n v="23.2465749605512"/>
    <n v="23.723255102040799"/>
    <n v="104"/>
    <x v="8"/>
    <x v="0"/>
  </r>
  <r>
    <x v="0"/>
    <x v="8"/>
    <x v="6"/>
    <n v="4959.5226326530601"/>
    <n v="29.236945469387699"/>
    <n v="30.126771720978098"/>
    <n v="30.572145760866199"/>
    <n v="33.913999999999803"/>
    <n v="104"/>
    <x v="8"/>
    <x v="0"/>
  </r>
  <r>
    <x v="0"/>
    <x v="8"/>
    <x v="7"/>
    <n v="1400.6600918367301"/>
    <n v="8.53810685714285"/>
    <n v="8.5083525111118092"/>
    <n v="8.9280273013379698"/>
    <n v="17.0058673469387"/>
    <n v="104"/>
    <x v="8"/>
    <x v="0"/>
  </r>
  <r>
    <x v="0"/>
    <x v="8"/>
    <x v="8"/>
    <n v="641.56536734693805"/>
    <n v="3.6843530510204001"/>
    <n v="3.897208420603"/>
    <n v="3.8526110269701501"/>
    <n v="18.105877551020399"/>
    <n v="104"/>
    <x v="8"/>
    <x v="0"/>
  </r>
  <r>
    <x v="0"/>
    <x v="8"/>
    <x v="9"/>
    <n v="1516.58395918367"/>
    <n v="8.3953775612244694"/>
    <n v="9.2125355842125192"/>
    <n v="8.7787798074870391"/>
    <n v="17.176948979591799"/>
    <n v="104"/>
    <x v="8"/>
    <x v="0"/>
  </r>
  <r>
    <x v="0"/>
    <x v="8"/>
    <x v="10"/>
    <n v="194.26652040816401"/>
    <n v="1.09179196938775"/>
    <n v="1.1800779121023299"/>
    <n v="1.14165220383963"/>
    <n v="2.8935714285713798"/>
    <n v="104"/>
    <x v="8"/>
    <x v="0"/>
  </r>
  <r>
    <x v="0"/>
    <x v="9"/>
    <x v="0"/>
    <n v="93.499622448979494"/>
    <n v="0.41188612244897899"/>
    <n v="1.50618130476458"/>
    <n v="1.4200098916314601"/>
    <n v="6.6950102040816404"/>
    <n v="42"/>
    <x v="9"/>
    <x v="0"/>
  </r>
  <r>
    <x v="0"/>
    <x v="9"/>
    <x v="1"/>
    <n v="295.02558163265297"/>
    <n v="1.3355402653061199"/>
    <n v="4.7525541156583602"/>
    <n v="4.6043803955587599"/>
    <n v="13.5187040816327"/>
    <n v="42"/>
    <x v="9"/>
    <x v="0"/>
  </r>
  <r>
    <x v="0"/>
    <x v="9"/>
    <x v="2"/>
    <n v="83.386357142857094"/>
    <n v="0.49324637755102002"/>
    <n v="1.3432671588543299"/>
    <n v="1.7005057877874801"/>
    <n v="9.63539795918369"/>
    <n v="42"/>
    <x v="9"/>
    <x v="0"/>
  </r>
  <r>
    <x v="0"/>
    <x v="9"/>
    <x v="3"/>
    <n v="90.549265306122294"/>
    <n v="0.40196766326530597"/>
    <n v="1.4586541313433701"/>
    <n v="1.38581522135022"/>
    <n v="3.8064489795918299"/>
    <n v="42"/>
    <x v="9"/>
    <x v="0"/>
  </r>
  <r>
    <x v="0"/>
    <x v="9"/>
    <x v="4"/>
    <n v="417.38360204081499"/>
    <n v="1.8394966122448999"/>
    <n v="6.7236140835993297"/>
    <n v="6.3418096474806003"/>
    <n v="22.263642857142798"/>
    <n v="42"/>
    <x v="9"/>
    <x v="0"/>
  </r>
  <r>
    <x v="0"/>
    <x v="9"/>
    <x v="5"/>
    <n v="1292.69901020408"/>
    <n v="6.0480706122449002"/>
    <n v="20.824031486539099"/>
    <n v="20.851200432801999"/>
    <n v="23.723255102040799"/>
    <n v="42"/>
    <x v="9"/>
    <x v="0"/>
  </r>
  <r>
    <x v="0"/>
    <x v="9"/>
    <x v="6"/>
    <n v="2554.79951020408"/>
    <n v="12.145909836734599"/>
    <n v="41.155152918300303"/>
    <n v="41.873982081451501"/>
    <n v="33.913999999999803"/>
    <n v="42"/>
    <x v="9"/>
    <x v="0"/>
  </r>
  <r>
    <x v="0"/>
    <x v="9"/>
    <x v="7"/>
    <n v="797.91677551020405"/>
    <n v="3.8208771428571402"/>
    <n v="12.853606234477599"/>
    <n v="13.172775293583101"/>
    <n v="17.0058673469387"/>
    <n v="42"/>
    <x v="9"/>
    <x v="0"/>
  </r>
  <r>
    <x v="0"/>
    <x v="9"/>
    <x v="8"/>
    <n v="184.361081632653"/>
    <n v="0.70432201020408103"/>
    <n v="2.9698645535472901"/>
    <n v="2.42820567839704"/>
    <n v="18.105877551020399"/>
    <n v="42"/>
    <x v="9"/>
    <x v="0"/>
  </r>
  <r>
    <x v="0"/>
    <x v="9"/>
    <x v="9"/>
    <n v="351.84475510203998"/>
    <n v="1.60063986734693"/>
    <n v="5.6678516814690196"/>
    <n v="5.5183321813758601"/>
    <n v="17.176948979591799"/>
    <n v="42"/>
    <x v="9"/>
    <x v="0"/>
  </r>
  <r>
    <x v="0"/>
    <x v="9"/>
    <x v="10"/>
    <n v="46.261367346939103"/>
    <n v="0.203906397959183"/>
    <n v="0.74522233144660699"/>
    <n v="0.70298338858175302"/>
    <n v="2.8935714285713798"/>
    <n v="42"/>
    <x v="9"/>
    <x v="0"/>
  </r>
  <r>
    <x v="0"/>
    <x v="10"/>
    <x v="0"/>
    <n v="138.37734693877499"/>
    <n v="0.72601519387754998"/>
    <n v="1.89313868181411"/>
    <n v="1.80099945672758"/>
    <n v="6.6950102040816404"/>
    <n v="50"/>
    <x v="10"/>
    <x v="0"/>
  </r>
  <r>
    <x v="0"/>
    <x v="10"/>
    <x v="1"/>
    <n v="362.87591836734703"/>
    <n v="1.9411539285714201"/>
    <n v="4.96450071458586"/>
    <n v="4.8153498718256804"/>
    <n v="13.5187040816327"/>
    <n v="50"/>
    <x v="10"/>
    <x v="0"/>
  </r>
  <r>
    <x v="0"/>
    <x v="10"/>
    <x v="2"/>
    <n v="259.68626530612198"/>
    <n v="1.2938129285714199"/>
    <n v="3.55276441457127"/>
    <n v="3.2095146232673302"/>
    <n v="9.63539795918369"/>
    <n v="50"/>
    <x v="10"/>
    <x v="0"/>
  </r>
  <r>
    <x v="0"/>
    <x v="10"/>
    <x v="3"/>
    <n v="103.035306122449"/>
    <n v="0.55687736734693805"/>
    <n v="1.4096246815547799"/>
    <n v="1.3814254088804601"/>
    <n v="3.8064489795918299"/>
    <n v="50"/>
    <x v="10"/>
    <x v="0"/>
  </r>
  <r>
    <x v="0"/>
    <x v="10"/>
    <x v="4"/>
    <n v="543.39354081632598"/>
    <n v="2.90994630612244"/>
    <n v="7.4341599569941197"/>
    <n v="7.2185978484038298"/>
    <n v="22.263642857142798"/>
    <n v="50"/>
    <x v="10"/>
    <x v="0"/>
  </r>
  <r>
    <x v="0"/>
    <x v="10"/>
    <x v="5"/>
    <n v="1040.6668673469301"/>
    <n v="6.1443178979591799"/>
    <n v="14.237349862824599"/>
    <n v="15.241985690525899"/>
    <n v="23.723255102040799"/>
    <n v="50"/>
    <x v="10"/>
    <x v="0"/>
  </r>
  <r>
    <x v="0"/>
    <x v="10"/>
    <x v="6"/>
    <n v="2734.13636734694"/>
    <n v="15.310878897959199"/>
    <n v="37.405684043569401"/>
    <n v="37.981139802285"/>
    <n v="33.913999999999803"/>
    <n v="50"/>
    <x v="10"/>
    <x v="0"/>
  </r>
  <r>
    <x v="0"/>
    <x v="10"/>
    <x v="7"/>
    <n v="1135.3299591836701"/>
    <n v="6.1762479183673404"/>
    <n v="15.532434389741701"/>
    <n v="15.3211933295579"/>
    <n v="17.0058673469387"/>
    <n v="50"/>
    <x v="10"/>
    <x v="0"/>
  </r>
  <r>
    <x v="0"/>
    <x v="10"/>
    <x v="8"/>
    <n v="479.49046938775501"/>
    <n v="2.54926662244897"/>
    <n v="6.5599028687896102"/>
    <n v="6.3238728897163101"/>
    <n v="18.105877551020399"/>
    <n v="50"/>
    <x v="10"/>
    <x v="0"/>
  </r>
  <r>
    <x v="0"/>
    <x v="10"/>
    <x v="9"/>
    <n v="448.55255102040701"/>
    <n v="2.3682054081632602"/>
    <n v="6.1366416104136601"/>
    <n v="5.8747209280040504"/>
    <n v="17.176948979591799"/>
    <n v="50"/>
    <x v="10"/>
    <x v="0"/>
  </r>
  <r>
    <x v="0"/>
    <x v="10"/>
    <x v="10"/>
    <n v="63.869571428571902"/>
    <n v="0.33507169387754998"/>
    <n v="0.87379877514067295"/>
    <n v="0.83120015080571497"/>
    <n v="2.8935714285713798"/>
    <n v="50"/>
    <x v="10"/>
    <x v="0"/>
  </r>
  <r>
    <x v="1"/>
    <x v="0"/>
    <x v="0"/>
    <n v="267.73723469387699"/>
    <n v="1.6570416836734601"/>
    <n v="2.8285650087110401"/>
    <n v="2.7691079616583401"/>
    <n v="6.6950102040816404"/>
    <n v="47"/>
    <x v="11"/>
    <x v="1"/>
  </r>
  <r>
    <x v="1"/>
    <x v="0"/>
    <x v="1"/>
    <n v="603.586887755097"/>
    <n v="3.7072673367346902"/>
    <n v="6.3767176514426103"/>
    <n v="6.1952717299119202"/>
    <n v="13.5187040816327"/>
    <n v="47"/>
    <x v="11"/>
    <x v="1"/>
  </r>
  <r>
    <x v="1"/>
    <x v="0"/>
    <x v="2"/>
    <n v="436.850602040816"/>
    <n v="3.0855988571428501"/>
    <n v="4.6151979136552397"/>
    <n v="5.1563919278459602"/>
    <n v="9.63539795918369"/>
    <n v="47"/>
    <x v="11"/>
    <x v="1"/>
  </r>
  <r>
    <x v="1"/>
    <x v="0"/>
    <x v="3"/>
    <n v="178.25807142857099"/>
    <n v="1.11575675510204"/>
    <n v="1.88324400952177"/>
    <n v="1.86455835376315"/>
    <n v="3.8064489795918299"/>
    <n v="47"/>
    <x v="11"/>
    <x v="1"/>
  </r>
  <r>
    <x v="1"/>
    <x v="0"/>
    <x v="4"/>
    <n v="1048.0191734693799"/>
    <n v="6.4689597551020404"/>
    <n v="11.0720138195316"/>
    <n v="10.8103786030227"/>
    <n v="22.263642857142798"/>
    <n v="47"/>
    <x v="11"/>
    <x v="1"/>
  </r>
  <r>
    <x v="1"/>
    <x v="0"/>
    <x v="5"/>
    <n v="1141.2008775510201"/>
    <n v="7.5876525510204003"/>
    <n v="12.056451071670701"/>
    <n v="12.6798434199608"/>
    <n v="23.723255102040799"/>
    <n v="47"/>
    <x v="11"/>
    <x v="1"/>
  </r>
  <r>
    <x v="1"/>
    <x v="0"/>
    <x v="6"/>
    <n v="1819.46336734694"/>
    <n v="11.961141418367299"/>
    <n v="19.222094459119401"/>
    <n v="19.988448243918299"/>
    <n v="33.913999999999803"/>
    <n v="47"/>
    <x v="11"/>
    <x v="1"/>
  </r>
  <r>
    <x v="1"/>
    <x v="0"/>
    <x v="7"/>
    <n v="900.62030612244803"/>
    <n v="5.3586959081632601"/>
    <n v="9.5147882099599599"/>
    <n v="8.9549995329658607"/>
    <n v="17.0058673469387"/>
    <n v="47"/>
    <x v="11"/>
    <x v="1"/>
  </r>
  <r>
    <x v="1"/>
    <x v="0"/>
    <x v="8"/>
    <n v="1892.5639693877499"/>
    <n v="11.845193969387701"/>
    <n v="19.9943807841229"/>
    <n v="19.794686670346"/>
    <n v="18.105877551020399"/>
    <n v="47"/>
    <x v="11"/>
    <x v="1"/>
  </r>
  <r>
    <x v="1"/>
    <x v="0"/>
    <x v="9"/>
    <n v="1060.5303163265301"/>
    <n v="6.3359140102040703"/>
    <n v="11.204190358013999"/>
    <n v="10.588043802944"/>
    <n v="17.176948979591799"/>
    <n v="47"/>
    <x v="11"/>
    <x v="1"/>
  </r>
  <r>
    <x v="1"/>
    <x v="0"/>
    <x v="10"/>
    <n v="116.648469387755"/>
    <n v="0.71704785714285602"/>
    <n v="1.23235671425065"/>
    <n v="1.19826975366275"/>
    <n v="2.8935714285713798"/>
    <n v="47"/>
    <x v="11"/>
    <x v="1"/>
  </r>
  <r>
    <x v="1"/>
    <x v="1"/>
    <x v="0"/>
    <n v="856.57653061224505"/>
    <n v="6.0324543571428597"/>
    <n v="4.8341223948042398"/>
    <n v="4.5621530213473198"/>
    <n v="6.6950102040816404"/>
    <n v="83"/>
    <x v="12"/>
    <x v="1"/>
  </r>
  <r>
    <x v="1"/>
    <x v="1"/>
    <x v="1"/>
    <n v="1777.75213265306"/>
    <n v="12.669217387754999"/>
    <n v="10.032812118640001"/>
    <n v="9.5813254376661607"/>
    <n v="13.5187040816327"/>
    <n v="83"/>
    <x v="12"/>
    <x v="1"/>
  </r>
  <r>
    <x v="1"/>
    <x v="1"/>
    <x v="2"/>
    <n v="909.16757142857102"/>
    <n v="9.0358146122449003"/>
    <n v="5.1309219440453999"/>
    <n v="6.83349868777319"/>
    <n v="9.63539795918369"/>
    <n v="83"/>
    <x v="12"/>
    <x v="1"/>
  </r>
  <r>
    <x v="1"/>
    <x v="1"/>
    <x v="3"/>
    <n v="352.72140816326498"/>
    <n v="2.5829750204081598"/>
    <n v="1.99059675042719"/>
    <n v="1.9534217079432601"/>
    <n v="3.8064489795918299"/>
    <n v="83"/>
    <x v="12"/>
    <x v="1"/>
  </r>
  <r>
    <x v="1"/>
    <x v="1"/>
    <x v="4"/>
    <n v="3053.0272551020398"/>
    <n v="21.583558530612201"/>
    <n v="17.229876022038098"/>
    <n v="16.322957610987402"/>
    <n v="22.263642857142798"/>
    <n v="83"/>
    <x v="12"/>
    <x v="1"/>
  </r>
  <r>
    <x v="1"/>
    <x v="1"/>
    <x v="5"/>
    <n v="1384.4909183673401"/>
    <n v="11.3636938061224"/>
    <n v="7.81342742264835"/>
    <n v="8.5939995500971698"/>
    <n v="23.723255102040799"/>
    <n v="83"/>
    <x v="12"/>
    <x v="1"/>
  </r>
  <r>
    <x v="1"/>
    <x v="1"/>
    <x v="6"/>
    <n v="2280.6918673469399"/>
    <n v="17.654929163265301"/>
    <n v="12.8711717372287"/>
    <n v="13.3518603963399"/>
    <n v="33.913999999999803"/>
    <n v="83"/>
    <x v="12"/>
    <x v="1"/>
  </r>
  <r>
    <x v="1"/>
    <x v="1"/>
    <x v="7"/>
    <n v="1106.9049795918299"/>
    <n v="9.0034778877550892"/>
    <n v="6.2468605659095502"/>
    <n v="6.8090434533698101"/>
    <n v="17.0058673469387"/>
    <n v="83"/>
    <x v="12"/>
    <x v="1"/>
  </r>
  <r>
    <x v="1"/>
    <x v="1"/>
    <x v="8"/>
    <n v="2912.5595918367299"/>
    <n v="20.266782510203999"/>
    <n v="16.437141394752299"/>
    <n v="15.3271218625031"/>
    <n v="18.105877551020399"/>
    <n v="83"/>
    <x v="12"/>
    <x v="1"/>
  </r>
  <r>
    <x v="1"/>
    <x v="1"/>
    <x v="9"/>
    <n v="2701.38465306122"/>
    <n v="19.335648255102001"/>
    <n v="15.2453675552024"/>
    <n v="14.6229346936165"/>
    <n v="17.176948979591799"/>
    <n v="83"/>
    <x v="12"/>
    <x v="1"/>
  </r>
  <r>
    <x v="1"/>
    <x v="1"/>
    <x v="10"/>
    <n v="384.10337755101602"/>
    <n v="2.69968213265305"/>
    <n v="2.16770209430344"/>
    <n v="2.0416835783559701"/>
    <n v="2.8935714285713798"/>
    <n v="83"/>
    <x v="12"/>
    <x v="1"/>
  </r>
  <r>
    <x v="1"/>
    <x v="2"/>
    <x v="0"/>
    <n v="180.545285714285"/>
    <n v="1.2190366938775501"/>
    <n v="4.1410610298927297"/>
    <n v="4.2667287500311604"/>
    <n v="6.6950102040816404"/>
    <n v="32"/>
    <x v="13"/>
    <x v="1"/>
  </r>
  <r>
    <x v="1"/>
    <x v="2"/>
    <x v="1"/>
    <n v="376.032897959183"/>
    <n v="2.53575631632653"/>
    <n v="8.62484541502036"/>
    <n v="8.8753557889458605"/>
    <n v="13.5187040816327"/>
    <n v="32"/>
    <x v="13"/>
    <x v="1"/>
  </r>
  <r>
    <x v="1"/>
    <x v="2"/>
    <x v="2"/>
    <n v="349.81148979591802"/>
    <n v="2.5472333673469301"/>
    <n v="8.0234203982207593"/>
    <n v="8.9155264120290401"/>
    <n v="9.63539795918369"/>
    <n v="32"/>
    <x v="13"/>
    <x v="1"/>
  </r>
  <r>
    <x v="1"/>
    <x v="2"/>
    <x v="3"/>
    <n v="98.474112244897896"/>
    <n v="0.64875754081632497"/>
    <n v="2.2586427945615499"/>
    <n v="2.2707047828033402"/>
    <n v="3.8064489795918299"/>
    <n v="32"/>
    <x v="13"/>
    <x v="1"/>
  </r>
  <r>
    <x v="1"/>
    <x v="2"/>
    <x v="4"/>
    <n v="628.47047959183499"/>
    <n v="4.17644838775509"/>
    <n v="14.414857752609899"/>
    <n v="14.6179130608236"/>
    <n v="22.263642857142798"/>
    <n v="32"/>
    <x v="13"/>
    <x v="1"/>
  </r>
  <r>
    <x v="1"/>
    <x v="2"/>
    <x v="5"/>
    <n v="336.64942857142802"/>
    <n v="2.53192878571428"/>
    <n v="7.7215299412411698"/>
    <n v="8.8619591168137202"/>
    <n v="23.723255102040799"/>
    <n v="32"/>
    <x v="13"/>
    <x v="1"/>
  </r>
  <r>
    <x v="1"/>
    <x v="2"/>
    <x v="6"/>
    <n v="590.29836734693799"/>
    <n v="4.3395024897959198"/>
    <n v="13.5393264651512"/>
    <n v="15.188615836615501"/>
    <n v="33.913999999999803"/>
    <n v="32"/>
    <x v="13"/>
    <x v="1"/>
  </r>
  <r>
    <x v="1"/>
    <x v="2"/>
    <x v="7"/>
    <n v="422.98520408163199"/>
    <n v="2.5024649591836701"/>
    <n v="9.7017628453373401"/>
    <n v="8.7588332992107993"/>
    <n v="17.0058673469387"/>
    <n v="32"/>
    <x v="13"/>
    <x v="1"/>
  </r>
  <r>
    <x v="1"/>
    <x v="2"/>
    <x v="8"/>
    <n v="674.906581632653"/>
    <n v="3.4531596428571398"/>
    <n v="15.479935313514201"/>
    <n v="12.0863429301381"/>
    <n v="18.105877551020399"/>
    <n v="32"/>
    <x v="13"/>
    <x v="1"/>
  </r>
  <r>
    <x v="1"/>
    <x v="2"/>
    <x v="9"/>
    <n v="624.79686734693803"/>
    <n v="4.0923033571428498"/>
    <n v="14.3305982692005"/>
    <n v="14.3233985289079"/>
    <n v="17.176948979591799"/>
    <n v="32"/>
    <x v="13"/>
    <x v="1"/>
  </r>
  <r>
    <x v="1"/>
    <x v="2"/>
    <x v="10"/>
    <n v="76.909142857143706"/>
    <n v="0.52416524489795702"/>
    <n v="1.7640197752500399"/>
    <n v="1.8346214936807199"/>
    <n v="2.8935714285713798"/>
    <n v="32"/>
    <x v="13"/>
    <x v="1"/>
  </r>
  <r>
    <x v="1"/>
    <x v="3"/>
    <x v="0"/>
    <n v="407.141428571429"/>
    <n v="2.2157362959183602"/>
    <n v="2.7452492296020998"/>
    <n v="2.6259220667490601"/>
    <n v="6.6950102040816404"/>
    <n v="76"/>
    <x v="14"/>
    <x v="1"/>
  </r>
  <r>
    <x v="1"/>
    <x v="3"/>
    <x v="1"/>
    <n v="979.67846938775301"/>
    <n v="5.3890606836734696"/>
    <n v="6.6057182458223798"/>
    <n v="6.3867046788808501"/>
    <n v="13.5187040816327"/>
    <n v="76"/>
    <x v="14"/>
    <x v="1"/>
  </r>
  <r>
    <x v="1"/>
    <x v="3"/>
    <x v="2"/>
    <n v="468.52862244897898"/>
    <n v="2.5457084999999999"/>
    <n v="3.1591671826119199"/>
    <n v="3.0169800160672802"/>
    <n v="9.63539795918369"/>
    <n v="76"/>
    <x v="14"/>
    <x v="1"/>
  </r>
  <r>
    <x v="1"/>
    <x v="3"/>
    <x v="3"/>
    <n v="268.14689795918298"/>
    <n v="1.5243986428571401"/>
    <n v="1.8080451002629701"/>
    <n v="1.8066012829120399"/>
    <n v="3.8064489795918299"/>
    <n v="76"/>
    <x v="14"/>
    <x v="1"/>
  </r>
  <r>
    <x v="1"/>
    <x v="3"/>
    <x v="4"/>
    <n v="1692.23867346938"/>
    <n v="9.3458708265306107"/>
    <n v="11.410327195012201"/>
    <n v="11.076014994014001"/>
    <n v="22.263642857142798"/>
    <n v="76"/>
    <x v="14"/>
    <x v="1"/>
  </r>
  <r>
    <x v="1"/>
    <x v="3"/>
    <x v="5"/>
    <n v="2667.0320918367302"/>
    <n v="15.4638056224489"/>
    <n v="17.983106806715799"/>
    <n v="18.326525812078401"/>
    <n v="23.723255102040799"/>
    <n v="76"/>
    <x v="14"/>
    <x v="1"/>
  </r>
  <r>
    <x v="1"/>
    <x v="3"/>
    <x v="6"/>
    <n v="4503.7566428571399"/>
    <n v="26.298839214285699"/>
    <n v="30.367664861572202"/>
    <n v="31.1673832079621"/>
    <n v="33.913999999999803"/>
    <n v="76"/>
    <x v="14"/>
    <x v="1"/>
  </r>
  <r>
    <x v="1"/>
    <x v="3"/>
    <x v="7"/>
    <n v="1510.3197040816301"/>
    <n v="9.0588570612244901"/>
    <n v="10.1836946896588"/>
    <n v="10.735868117706399"/>
    <n v="17.0058673469387"/>
    <n v="76"/>
    <x v="14"/>
    <x v="1"/>
  </r>
  <r>
    <x v="1"/>
    <x v="3"/>
    <x v="8"/>
    <n v="1013.00570408163"/>
    <n v="5.5264659183673404"/>
    <n v="6.8304351597684301"/>
    <n v="6.5495469081362696"/>
    <n v="18.105877551020399"/>
    <n v="76"/>
    <x v="14"/>
    <x v="1"/>
  </r>
  <r>
    <x v="1"/>
    <x v="3"/>
    <x v="9"/>
    <n v="1133.84365306122"/>
    <n v="5.99650716326531"/>
    <n v="7.6452141605370096"/>
    <n v="7.1066040270422697"/>
    <n v="17.176948979591799"/>
    <n v="76"/>
    <x v="14"/>
    <x v="1"/>
  </r>
  <r>
    <x v="1"/>
    <x v="3"/>
    <x v="10"/>
    <n v="187.07189795918501"/>
    <n v="1.01411242857142"/>
    <n v="1.26137736843586"/>
    <n v="1.2018488884510701"/>
    <n v="2.8935714285713798"/>
    <n v="76"/>
    <x v="14"/>
    <x v="1"/>
  </r>
  <r>
    <x v="1"/>
    <x v="4"/>
    <x v="0"/>
    <n v="1267.4599897959099"/>
    <n v="10.202836581632599"/>
    <n v="4.9908623853378602"/>
    <n v="4.7647274009206999"/>
    <n v="6.6950102040816404"/>
    <n v="123"/>
    <x v="15"/>
    <x v="1"/>
  </r>
  <r>
    <x v="1"/>
    <x v="4"/>
    <x v="1"/>
    <n v="2639.6466428571298"/>
    <n v="21.355628224489699"/>
    <n v="10.3941057283712"/>
    <n v="9.9730840684326001"/>
    <n v="13.5187040816327"/>
    <n v="123"/>
    <x v="15"/>
    <x v="1"/>
  </r>
  <r>
    <x v="1"/>
    <x v="4"/>
    <x v="2"/>
    <n v="1032.2830510204001"/>
    <n v="7.9425155408163297"/>
    <n v="4.0648089027166003"/>
    <n v="3.7091568728733302"/>
    <n v="9.63539795918369"/>
    <n v="123"/>
    <x v="15"/>
    <x v="1"/>
  </r>
  <r>
    <x v="1"/>
    <x v="4"/>
    <x v="3"/>
    <n v="575.55746938775496"/>
    <n v="4.7857558979591701"/>
    <n v="2.26636591899844"/>
    <n v="2.23494927892642"/>
    <n v="3.8064489795918299"/>
    <n v="123"/>
    <x v="15"/>
    <x v="1"/>
  </r>
  <r>
    <x v="1"/>
    <x v="4"/>
    <x v="4"/>
    <n v="4577.4626530612304"/>
    <n v="37.067361520407999"/>
    <n v="18.024621178874799"/>
    <n v="17.310467702096702"/>
    <n v="22.263642857142798"/>
    <n v="123"/>
    <x v="15"/>
    <x v="1"/>
  </r>
  <r>
    <x v="1"/>
    <x v="4"/>
    <x v="5"/>
    <n v="1932.5839693877499"/>
    <n v="17.504313591836699"/>
    <n v="7.6099133045432898"/>
    <n v="8.1745191092718006"/>
    <n v="23.723255102040799"/>
    <n v="123"/>
    <x v="15"/>
    <x v="1"/>
  </r>
  <r>
    <x v="1"/>
    <x v="4"/>
    <x v="6"/>
    <n v="3002.0491224489701"/>
    <n v="26.890526051020402"/>
    <n v="11.8211337358109"/>
    <n v="12.557882827519199"/>
    <n v="33.913999999999803"/>
    <n v="123"/>
    <x v="15"/>
    <x v="1"/>
  </r>
  <r>
    <x v="1"/>
    <x v="4"/>
    <x v="7"/>
    <n v="1395.24433673469"/>
    <n v="12.0417681224489"/>
    <n v="5.4940373144923296"/>
    <n v="5.6235089202403996"/>
    <n v="17.0058673469387"/>
    <n v="123"/>
    <x v="15"/>
    <x v="1"/>
  </r>
  <r>
    <x v="1"/>
    <x v="4"/>
    <x v="8"/>
    <n v="4310.9623367346903"/>
    <n v="39.076011775510104"/>
    <n v="16.975225998638098"/>
    <n v="18.2485079061886"/>
    <n v="18.105877551020399"/>
    <n v="123"/>
    <x v="15"/>
    <x v="1"/>
  </r>
  <r>
    <x v="1"/>
    <x v="4"/>
    <x v="9"/>
    <n v="4074.02087755102"/>
    <n v="32.487766938775401"/>
    <n v="16.0422243846327"/>
    <n v="15.1717958128012"/>
    <n v="17.176948979591799"/>
    <n v="123"/>
    <x v="15"/>
    <x v="1"/>
  </r>
  <r>
    <x v="1"/>
    <x v="4"/>
    <x v="10"/>
    <n v="588.34040816325899"/>
    <n v="4.7781559489795802"/>
    <n v="2.31670114758347"/>
    <n v="2.23140010072887"/>
    <n v="2.8935714285713798"/>
    <n v="123"/>
    <x v="15"/>
    <x v="1"/>
  </r>
  <r>
    <x v="1"/>
    <x v="5"/>
    <x v="0"/>
    <n v="952.694010204081"/>
    <n v="6.7497258061224397"/>
    <n v="3.2115908075199799"/>
    <n v="3.0369169704133898"/>
    <n v="6.6950102040816404"/>
    <n v="137"/>
    <x v="16"/>
    <x v="1"/>
  </r>
  <r>
    <x v="1"/>
    <x v="5"/>
    <x v="1"/>
    <n v="2099.0572857142902"/>
    <n v="15.116532693877501"/>
    <n v="7.0760527630626697"/>
    <n v="6.8014103076904897"/>
    <n v="13.5187040816327"/>
    <n v="137"/>
    <x v="16"/>
    <x v="1"/>
  </r>
  <r>
    <x v="1"/>
    <x v="5"/>
    <x v="2"/>
    <n v="1506.3576836734601"/>
    <n v="10.3609908265306"/>
    <n v="5.0780255128154801"/>
    <n v="4.6617403099318597"/>
    <n v="9.63539795918369"/>
    <n v="137"/>
    <x v="16"/>
    <x v="1"/>
  </r>
  <r>
    <x v="1"/>
    <x v="5"/>
    <x v="3"/>
    <n v="568.04656122448898"/>
    <n v="4.1894404387754998"/>
    <n v="1.91492031516091"/>
    <n v="1.8849629052357799"/>
    <n v="3.8064489795918299"/>
    <n v="137"/>
    <x v="16"/>
    <x v="1"/>
  </r>
  <r>
    <x v="1"/>
    <x v="5"/>
    <x v="4"/>
    <n v="3773.7837959183698"/>
    <n v="26.990599846938601"/>
    <n v="12.7216600699977"/>
    <n v="12.1439319271984"/>
    <n v="22.263642857142798"/>
    <n v="137"/>
    <x v="16"/>
    <x v="1"/>
  </r>
  <r>
    <x v="1"/>
    <x v="5"/>
    <x v="5"/>
    <n v="4012.5147653061199"/>
    <n v="30.7813674693876"/>
    <n v="13.5264370272831"/>
    <n v="13.849519213879899"/>
    <n v="23.723255102040799"/>
    <n v="137"/>
    <x v="16"/>
    <x v="1"/>
  </r>
  <r>
    <x v="1"/>
    <x v="5"/>
    <x v="6"/>
    <n v="6567.6542857142904"/>
    <n v="50.091317479591602"/>
    <n v="22.139971391707199"/>
    <n v="22.537681750887"/>
    <n v="33.913999999999803"/>
    <n v="137"/>
    <x v="16"/>
    <x v="1"/>
  </r>
  <r>
    <x v="1"/>
    <x v="5"/>
    <x v="7"/>
    <n v="2264.4969999999898"/>
    <n v="17.430255112244801"/>
    <n v="7.6337603374862004"/>
    <n v="7.8424278362532203"/>
    <n v="17.0058673469387"/>
    <n v="137"/>
    <x v="16"/>
    <x v="1"/>
  </r>
  <r>
    <x v="1"/>
    <x v="5"/>
    <x v="8"/>
    <n v="4994.5019489795905"/>
    <n v="39.621036377551"/>
    <n v="16.8367769458815"/>
    <n v="17.826768259417001"/>
    <n v="18.105877551020399"/>
    <n v="137"/>
    <x v="16"/>
    <x v="1"/>
  </r>
  <r>
    <x v="1"/>
    <x v="5"/>
    <x v="9"/>
    <n v="2471.6679387755098"/>
    <n v="17.714749173469301"/>
    <n v="8.3321464671672203"/>
    <n v="7.9704307903481597"/>
    <n v="17.176948979591799"/>
    <n v="137"/>
    <x v="16"/>
    <x v="1"/>
  </r>
  <r>
    <x v="1"/>
    <x v="5"/>
    <x v="10"/>
    <n v="453.46488775509698"/>
    <n v="3.2098406938775401"/>
    <n v="1.5286583619176799"/>
    <n v="1.4442097287445499"/>
    <n v="2.8935714285713798"/>
    <n v="137"/>
    <x v="16"/>
    <x v="1"/>
  </r>
  <r>
    <x v="1"/>
    <x v="6"/>
    <x v="0"/>
    <n v="1553.1525510204001"/>
    <n v="12.1721834897959"/>
    <n v="3.3947225271504502"/>
    <n v="3.4241997649558198"/>
    <n v="6.6950102040816404"/>
    <n v="150"/>
    <x v="5"/>
    <x v="1"/>
  </r>
  <r>
    <x v="1"/>
    <x v="6"/>
    <x v="1"/>
    <n v="3488.6481734693798"/>
    <n v="27.4853749795917"/>
    <n v="7.6251315661156598"/>
    <n v="7.7320075419286196"/>
    <n v="13.5187040816327"/>
    <n v="150"/>
    <x v="5"/>
    <x v="1"/>
  </r>
  <r>
    <x v="1"/>
    <x v="6"/>
    <x v="2"/>
    <n v="1366.7000204081601"/>
    <n v="10.8384533979591"/>
    <n v="2.9871935915685901"/>
    <n v="3.0490034601342302"/>
    <n v="9.63539795918369"/>
    <n v="150"/>
    <x v="5"/>
    <x v="1"/>
  </r>
  <r>
    <x v="1"/>
    <x v="6"/>
    <x v="3"/>
    <n v="936.64972448979597"/>
    <n v="7.3209983469387501"/>
    <n v="2.0472334914466499"/>
    <n v="2.0594958036777"/>
    <n v="3.8064489795918299"/>
    <n v="150"/>
    <x v="5"/>
    <x v="1"/>
  </r>
  <r>
    <x v="1"/>
    <x v="6"/>
    <x v="4"/>
    <n v="6579.1589999999997"/>
    <n v="51.5610471938774"/>
    <n v="14.380055102978201"/>
    <n v="14.504819602017999"/>
    <n v="22.263642857142798"/>
    <n v="150"/>
    <x v="5"/>
    <x v="1"/>
  </r>
  <r>
    <x v="1"/>
    <x v="6"/>
    <x v="5"/>
    <n v="3144.71172448979"/>
    <n v="28.3569243367346"/>
    <n v="6.8733903347137399"/>
    <n v="7.9771861581052503"/>
    <n v="23.723255102040799"/>
    <n v="150"/>
    <x v="5"/>
    <x v="1"/>
  </r>
  <r>
    <x v="1"/>
    <x v="6"/>
    <x v="6"/>
    <n v="4951.0735816326496"/>
    <n v="44.800287142857101"/>
    <n v="10.821551952578901"/>
    <n v="12.6029264045457"/>
    <n v="33.913999999999803"/>
    <n v="150"/>
    <x v="5"/>
    <x v="1"/>
  </r>
  <r>
    <x v="1"/>
    <x v="6"/>
    <x v="7"/>
    <n v="1918.9500918367301"/>
    <n v="16.480943877550999"/>
    <n v="4.1942455047031597"/>
    <n v="4.6363123098719097"/>
    <n v="17.0058673469387"/>
    <n v="150"/>
    <x v="5"/>
    <x v="1"/>
  </r>
  <r>
    <x v="1"/>
    <x v="6"/>
    <x v="8"/>
    <n v="12955.446948979499"/>
    <n v="89.383985061223896"/>
    <n v="28.316695342069899"/>
    <n v="25.144923332287799"/>
    <n v="18.105877551020399"/>
    <n v="150"/>
    <x v="5"/>
    <x v="1"/>
  </r>
  <r>
    <x v="1"/>
    <x v="6"/>
    <x v="9"/>
    <n v="8105.0187551020299"/>
    <n v="61.099988030612103"/>
    <n v="17.7151238188709"/>
    <n v="17.188252611260399"/>
    <n v="17.176948979591799"/>
    <n v="150"/>
    <x v="5"/>
    <x v="1"/>
  </r>
  <r>
    <x v="1"/>
    <x v="6"/>
    <x v="10"/>
    <n v="752.46292857142396"/>
    <n v="5.9750879387754798"/>
    <n v="1.64465676780352"/>
    <n v="1.68087301121424"/>
    <n v="2.8935714285713798"/>
    <n v="150"/>
    <x v="5"/>
    <x v="1"/>
  </r>
  <r>
    <x v="1"/>
    <x v="7"/>
    <x v="0"/>
    <n v="360.82121428571401"/>
    <n v="2.3525414183673399"/>
    <n v="4.6338885964084797"/>
    <n v="4.4181277359104101"/>
    <n v="6.6950102040816404"/>
    <n v="25"/>
    <x v="17"/>
    <x v="1"/>
  </r>
  <r>
    <x v="1"/>
    <x v="7"/>
    <x v="1"/>
    <n v="723.72701020407601"/>
    <n v="4.7387874081632697"/>
    <n v="9.2945486759598399"/>
    <n v="8.8995534442573501"/>
    <n v="13.5187040816327"/>
    <n v="25"/>
    <x v="17"/>
    <x v="1"/>
  </r>
  <r>
    <x v="1"/>
    <x v="7"/>
    <x v="2"/>
    <n v="64.860938775510206"/>
    <n v="0.534119040816326"/>
    <n v="0.83298418342495195"/>
    <n v="1.0030880349584499"/>
    <n v="9.63539795918369"/>
    <n v="25"/>
    <x v="17"/>
    <x v="1"/>
  </r>
  <r>
    <x v="1"/>
    <x v="7"/>
    <x v="3"/>
    <n v="162.974275510204"/>
    <n v="1.0781765816326501"/>
    <n v="2.0930161722604899"/>
    <n v="2.02484080506696"/>
    <n v="3.8064489795918299"/>
    <n v="25"/>
    <x v="17"/>
    <x v="1"/>
  </r>
  <r>
    <x v="1"/>
    <x v="7"/>
    <x v="4"/>
    <n v="1253.3820918367301"/>
    <n v="8.1682984795918401"/>
    <n v="16.096705937322699"/>
    <n v="15.3402553451853"/>
    <n v="22.263642857142798"/>
    <n v="25"/>
    <x v="17"/>
    <x v="1"/>
  </r>
  <r>
    <x v="1"/>
    <x v="7"/>
    <x v="5"/>
    <n v="700.13807142857104"/>
    <n v="4.9537131530612202"/>
    <n v="8.9916049740225397"/>
    <n v="9.3031890135532294"/>
    <n v="23.723255102040799"/>
    <n v="25"/>
    <x v="17"/>
    <x v="1"/>
  </r>
  <r>
    <x v="1"/>
    <x v="7"/>
    <x v="6"/>
    <n v="971.98551020408195"/>
    <n v="6.6321937755102001"/>
    <n v="12.482837464325"/>
    <n v="12.455414829571501"/>
    <n v="33.913999999999803"/>
    <n v="25"/>
    <x v="17"/>
    <x v="1"/>
  </r>
  <r>
    <x v="1"/>
    <x v="7"/>
    <x v="7"/>
    <n v="278.51292857142801"/>
    <n v="2.0060527346938701"/>
    <n v="3.57683482168407"/>
    <n v="3.7674138944600699"/>
    <n v="17.0058673469387"/>
    <n v="25"/>
    <x v="17"/>
    <x v="1"/>
  </r>
  <r>
    <x v="1"/>
    <x v="7"/>
    <x v="8"/>
    <n v="1602.82175510204"/>
    <n v="11.762235"/>
    <n v="20.584425635133201"/>
    <n v="22.089752080055199"/>
    <n v="18.105877551020399"/>
    <n v="25"/>
    <x v="17"/>
    <x v="1"/>
  </r>
  <r>
    <x v="1"/>
    <x v="7"/>
    <x v="9"/>
    <n v="1499.46568367346"/>
    <n v="9.9373274795918203"/>
    <n v="19.257063213523502"/>
    <n v="18.662533129333301"/>
    <n v="17.176948979591799"/>
    <n v="25"/>
    <x v="17"/>
    <x v="1"/>
  </r>
  <r>
    <x v="1"/>
    <x v="7"/>
    <x v="10"/>
    <n v="167.88559183673601"/>
    <n v="1.08402894897959"/>
    <n v="2.15609032593497"/>
    <n v="2.0358316876479701"/>
    <n v="2.8935714285713798"/>
    <n v="25"/>
    <x v="17"/>
    <x v="1"/>
  </r>
  <r>
    <x v="1"/>
    <x v="8"/>
    <x v="0"/>
    <n v="313.02124489795898"/>
    <n v="2.2187563469387701"/>
    <n v="2.3900028402438598"/>
    <n v="2.4046983213141799"/>
    <n v="6.6950102040816404"/>
    <n v="84"/>
    <x v="18"/>
    <x v="1"/>
  </r>
  <r>
    <x v="1"/>
    <x v="8"/>
    <x v="1"/>
    <n v="877.51987755101902"/>
    <n v="6.2078084795918196"/>
    <n v="6.7001043344552302"/>
    <n v="6.7280513475535502"/>
    <n v="13.5187040816327"/>
    <n v="84"/>
    <x v="18"/>
    <x v="1"/>
  </r>
  <r>
    <x v="1"/>
    <x v="8"/>
    <x v="2"/>
    <n v="294.61004081632598"/>
    <n v="1.64443345918367"/>
    <n v="2.2494282601965598"/>
    <n v="1.78224453724614"/>
    <n v="9.63539795918369"/>
    <n v="84"/>
    <x v="18"/>
    <x v="1"/>
  </r>
  <r>
    <x v="1"/>
    <x v="8"/>
    <x v="3"/>
    <n v="245.686908163265"/>
    <n v="1.75536599999999"/>
    <n v="1.87588675814114"/>
    <n v="1.9024737345837399"/>
    <n v="3.8064489795918299"/>
    <n v="84"/>
    <x v="18"/>
    <x v="1"/>
  </r>
  <r>
    <x v="1"/>
    <x v="8"/>
    <x v="4"/>
    <n v="1395.7508673469299"/>
    <n v="9.8105576428571304"/>
    <n v="10.6569397176842"/>
    <n v="10.632727440975501"/>
    <n v="22.263642857142798"/>
    <n v="84"/>
    <x v="18"/>
    <x v="1"/>
  </r>
  <r>
    <x v="1"/>
    <x v="8"/>
    <x v="5"/>
    <n v="3028.1999897959099"/>
    <n v="21.4543380408163"/>
    <n v="23.121135368297299"/>
    <n v="23.252310125371999"/>
    <n v="23.723255102040799"/>
    <n v="84"/>
    <x v="18"/>
    <x v="1"/>
  </r>
  <r>
    <x v="1"/>
    <x v="8"/>
    <x v="6"/>
    <n v="3983.56987755102"/>
    <n v="28.260992714285699"/>
    <n v="30.415645828641601"/>
    <n v="30.629393728824098"/>
    <n v="33.913999999999803"/>
    <n v="84"/>
    <x v="18"/>
    <x v="1"/>
  </r>
  <r>
    <x v="1"/>
    <x v="8"/>
    <x v="7"/>
    <n v="1144.9038673469299"/>
    <n v="8.2823506326530492"/>
    <n v="8.7416542466865703"/>
    <n v="8.9764496630534598"/>
    <n v="17.0058673469387"/>
    <n v="84"/>
    <x v="18"/>
    <x v="1"/>
  </r>
  <r>
    <x v="1"/>
    <x v="8"/>
    <x v="8"/>
    <n v="459.01606122448902"/>
    <n v="3.5018037448979502"/>
    <n v="3.5047132037370301"/>
    <n v="3.7952709852733602"/>
    <n v="18.105877551020399"/>
    <n v="84"/>
    <x v="18"/>
    <x v="1"/>
  </r>
  <r>
    <x v="1"/>
    <x v="8"/>
    <x v="9"/>
    <n v="1206.4871632653001"/>
    <n v="8.0852807653061198"/>
    <n v="9.2118595588035106"/>
    <n v="8.7628644355251506"/>
    <n v="17.176948979591799"/>
    <n v="84"/>
    <x v="18"/>
    <x v="1"/>
  </r>
  <r>
    <x v="1"/>
    <x v="8"/>
    <x v="10"/>
    <n v="148.34175510204199"/>
    <n v="1.0458672040816299"/>
    <n v="1.13262988311292"/>
    <n v="1.13351568027855"/>
    <n v="2.8935714285713798"/>
    <n v="84"/>
    <x v="18"/>
    <x v="1"/>
  </r>
  <r>
    <x v="1"/>
    <x v="9"/>
    <x v="0"/>
    <n v="78.387612244897895"/>
    <n v="0.396774112244897"/>
    <n v="1.4847971034396901"/>
    <n v="1.4131398196696501"/>
    <n v="6.6950102040816404"/>
    <n v="35"/>
    <x v="19"/>
    <x v="1"/>
  </r>
  <r>
    <x v="1"/>
    <x v="9"/>
    <x v="1"/>
    <n v="251.38552040816401"/>
    <n v="1.2919002040816301"/>
    <n v="4.7616770285411496"/>
    <n v="4.6011964114742696"/>
    <n v="13.5187040816327"/>
    <n v="35"/>
    <x v="19"/>
    <x v="1"/>
  </r>
  <r>
    <x v="1"/>
    <x v="9"/>
    <x v="2"/>
    <n v="82.707755102040807"/>
    <n v="0.49256777551020298"/>
    <n v="1.56662808944665"/>
    <n v="1.75431590917389"/>
    <n v="9.63539795918369"/>
    <n v="35"/>
    <x v="19"/>
    <x v="1"/>
  </r>
  <r>
    <x v="1"/>
    <x v="9"/>
    <x v="3"/>
    <n v="74.313132653061103"/>
    <n v="0.38573153061224402"/>
    <n v="1.4076194050416"/>
    <n v="1.3738108631287"/>
    <n v="3.8064489795918299"/>
    <n v="35"/>
    <x v="19"/>
    <x v="1"/>
  </r>
  <r>
    <x v="1"/>
    <x v="9"/>
    <x v="4"/>
    <n v="344.72506122448902"/>
    <n v="1.7668380714285701"/>
    <n v="6.5296895482679904"/>
    <n v="6.2927221222108702"/>
    <n v="22.263642857142798"/>
    <n v="35"/>
    <x v="19"/>
    <x v="1"/>
  </r>
  <r>
    <x v="1"/>
    <x v="9"/>
    <x v="5"/>
    <n v="1111.90564285714"/>
    <n v="5.8672772448979602"/>
    <n v="21.0614181314088"/>
    <n v="20.896734065879201"/>
    <n v="23.723255102040799"/>
    <n v="35"/>
    <x v="19"/>
    <x v="1"/>
  </r>
  <r>
    <x v="1"/>
    <x v="9"/>
    <x v="6"/>
    <n v="2170.0346224489699"/>
    <n v="11.761144948979499"/>
    <n v="41.104213146712098"/>
    <n v="41.888171983486998"/>
    <n v="33.913999999999803"/>
    <n v="35"/>
    <x v="19"/>
    <x v="1"/>
  </r>
  <r>
    <x v="1"/>
    <x v="9"/>
    <x v="7"/>
    <n v="688.05480612244901"/>
    <n v="3.7110151734693799"/>
    <n v="13.0329493893324"/>
    <n v="13.217050082619901"/>
    <n v="17.0058673469387"/>
    <n v="35"/>
    <x v="19"/>
    <x v="1"/>
  </r>
  <r>
    <x v="1"/>
    <x v="9"/>
    <x v="8"/>
    <n v="138.21393877551"/>
    <n v="0.65817486734693798"/>
    <n v="2.6180113167336101"/>
    <n v="2.34413759529673"/>
    <n v="18.105877551020399"/>
    <n v="35"/>
    <x v="19"/>
    <x v="1"/>
  </r>
  <r>
    <x v="1"/>
    <x v="9"/>
    <x v="9"/>
    <n v="300.97366326530602"/>
    <n v="1.5497687755102001"/>
    <n v="5.7009623157267102"/>
    <n v="5.5196140583950397"/>
    <n v="17.176948979591799"/>
    <n v="35"/>
    <x v="19"/>
    <x v="1"/>
  </r>
  <r>
    <x v="1"/>
    <x v="9"/>
    <x v="10"/>
    <n v="38.646653061224903"/>
    <n v="0.196291683673468"/>
    <n v="0.73203452534911695"/>
    <n v="0.69910708866451599"/>
    <n v="2.8935714285713798"/>
    <n v="35"/>
    <x v="19"/>
    <x v="1"/>
  </r>
  <r>
    <x v="1"/>
    <x v="10"/>
    <x v="0"/>
    <n v="123.71119387755"/>
    <n v="0.71134904081632599"/>
    <n v="1.89283525620735"/>
    <n v="1.7991463879799201"/>
    <n v="6.6950102040816404"/>
    <n v="42"/>
    <x v="9"/>
    <x v="1"/>
  </r>
  <r>
    <x v="1"/>
    <x v="10"/>
    <x v="1"/>
    <n v="323.61332653061203"/>
    <n v="1.9018913367346799"/>
    <n v="4.9514251268319196"/>
    <n v="4.8102699694228503"/>
    <n v="13.5187040816327"/>
    <n v="42"/>
    <x v="9"/>
    <x v="1"/>
  </r>
  <r>
    <x v="1"/>
    <x v="10"/>
    <x v="2"/>
    <n v="257.64096938775498"/>
    <n v="1.2917676326530501"/>
    <n v="3.9420192709745998"/>
    <n v="3.2671430437722502"/>
    <n v="9.63539795918369"/>
    <n v="42"/>
    <x v="9"/>
    <x v="1"/>
  </r>
  <r>
    <x v="1"/>
    <x v="10"/>
    <x v="3"/>
    <n v="91.057020408163197"/>
    <n v="0.54489908163265199"/>
    <n v="1.3932121512331399"/>
    <n v="1.37816059104815"/>
    <n v="3.8064489795918299"/>
    <n v="42"/>
    <x v="9"/>
    <x v="1"/>
  </r>
  <r>
    <x v="1"/>
    <x v="10"/>
    <x v="4"/>
    <n v="491.365306122449"/>
    <n v="2.8579180714285699"/>
    <n v="7.5181036246911699"/>
    <n v="7.2282560041869699"/>
    <n v="22.263642857142798"/>
    <n v="42"/>
    <x v="9"/>
    <x v="1"/>
  </r>
  <r>
    <x v="1"/>
    <x v="10"/>
    <x v="5"/>
    <n v="905.48273469387698"/>
    <n v="6.0091337653061103"/>
    <n v="13.854281010431899"/>
    <n v="15.198321342124601"/>
    <n v="23.723255102040799"/>
    <n v="42"/>
    <x v="9"/>
    <x v="1"/>
  </r>
  <r>
    <x v="1"/>
    <x v="10"/>
    <x v="6"/>
    <n v="2441.7516428571398"/>
    <n v="15.018494173469399"/>
    <n v="37.3598657618396"/>
    <n v="37.984826006213297"/>
    <n v="33.913999999999803"/>
    <n v="42"/>
    <x v="9"/>
    <x v="1"/>
  </r>
  <r>
    <x v="1"/>
    <x v="10"/>
    <x v="7"/>
    <n v="1023.05460204081"/>
    <n v="6.0639725612244799"/>
    <n v="15.6531818914039"/>
    <n v="15.3370198093138"/>
    <n v="17.0058673469387"/>
    <n v="42"/>
    <x v="9"/>
    <x v="1"/>
  </r>
  <r>
    <x v="1"/>
    <x v="10"/>
    <x v="8"/>
    <n v="429.56874489795899"/>
    <n v="2.4993448979591801"/>
    <n v="6.5725892687803702"/>
    <n v="6.32135152711954"/>
    <n v="18.105877551020399"/>
    <n v="42"/>
    <x v="9"/>
    <x v="1"/>
  </r>
  <r>
    <x v="1"/>
    <x v="10"/>
    <x v="9"/>
    <n v="391.292704081632"/>
    <n v="2.31094556122448"/>
    <n v="5.98694913990985"/>
    <n v="5.84485129061812"/>
    <n v="17.176948979591799"/>
    <n v="42"/>
    <x v="9"/>
    <x v="1"/>
  </r>
  <r>
    <x v="1"/>
    <x v="10"/>
    <x v="10"/>
    <n v="57.2230408163269"/>
    <n v="0.32842516326530502"/>
    <n v="0.87553749769599398"/>
    <n v="0.830654028200285"/>
    <n v="2.8935714285713798"/>
    <n v="42"/>
    <x v="9"/>
    <x v="1"/>
  </r>
  <r>
    <x v="2"/>
    <x v="0"/>
    <x v="0"/>
    <n v="97.022561224489706"/>
    <n v="0.92947969387754903"/>
    <n v="2.8347491932450901"/>
    <n v="2.6776005733851198"/>
    <n v="6.6950102040816404"/>
    <n v="16"/>
    <x v="20"/>
    <x v="2"/>
  </r>
  <r>
    <x v="2"/>
    <x v="0"/>
    <x v="1"/>
    <n v="206.98257142857199"/>
    <n v="2.0228499285714201"/>
    <n v="6.0474973033883801"/>
    <n v="5.8273291652227099"/>
    <n v="13.5187040816327"/>
    <n v="16"/>
    <x v="20"/>
    <x v="2"/>
  </r>
  <r>
    <x v="2"/>
    <x v="0"/>
    <x v="2"/>
    <n v="144.89323469387699"/>
    <n v="1.6379024387754999"/>
    <n v="4.2334069001207304"/>
    <n v="4.7183908783616397"/>
    <n v="9.63539795918369"/>
    <n v="16"/>
    <x v="20"/>
    <x v="2"/>
  </r>
  <r>
    <x v="2"/>
    <x v="0"/>
    <x v="3"/>
    <n v="64.140540816326507"/>
    <n v="0.63219602040816303"/>
    <n v="1.8740213001869399"/>
    <n v="1.8212000088725899"/>
    <n v="3.8064489795918299"/>
    <n v="16"/>
    <x v="20"/>
    <x v="2"/>
  </r>
  <r>
    <x v="2"/>
    <x v="0"/>
    <x v="4"/>
    <n v="371.336112244898"/>
    <n v="3.5886896020408101"/>
    <n v="10.8494841954686"/>
    <n v="10.3381250816132"/>
    <n v="22.263642857142798"/>
    <n v="16"/>
    <x v="20"/>
    <x v="2"/>
  </r>
  <r>
    <x v="2"/>
    <x v="0"/>
    <x v="5"/>
    <n v="475.23092857142802"/>
    <n v="4.8900985612244803"/>
    <n v="13.8850229716769"/>
    <n v="14.0871616644155"/>
    <n v="23.723255102040799"/>
    <n v="16"/>
    <x v="20"/>
    <x v="2"/>
  </r>
  <r>
    <x v="2"/>
    <x v="0"/>
    <x v="6"/>
    <n v="738.291928571428"/>
    <n v="7.5657272448979498"/>
    <n v="21.570987433064701"/>
    <n v="21.7949845945564"/>
    <n v="33.913999999999803"/>
    <n v="16"/>
    <x v="20"/>
    <x v="2"/>
  </r>
  <r>
    <x v="2"/>
    <x v="0"/>
    <x v="7"/>
    <n v="256.96177551020401"/>
    <n v="2.5056129081632599"/>
    <n v="7.5077608406663403"/>
    <n v="7.2180496290250096"/>
    <n v="17.0058673469387"/>
    <n v="16"/>
    <x v="20"/>
    <x v="2"/>
  </r>
  <r>
    <x v="2"/>
    <x v="0"/>
    <x v="8"/>
    <n v="710.64895918367301"/>
    <n v="7.3614481530612199"/>
    <n v="20.7633311087843"/>
    <n v="21.2065071732254"/>
    <n v="18.105877551020399"/>
    <n v="16"/>
    <x v="20"/>
    <x v="2"/>
  </r>
  <r>
    <x v="2"/>
    <x v="0"/>
    <x v="9"/>
    <n v="315.33336734693802"/>
    <n v="3.17729631632653"/>
    <n v="9.2132283193567392"/>
    <n v="9.1530030128137092"/>
    <n v="17.176948979591799"/>
    <n v="16"/>
    <x v="20"/>
    <x v="2"/>
  </r>
  <r>
    <x v="2"/>
    <x v="0"/>
    <x v="10"/>
    <n v="41.773377551020801"/>
    <n v="0.40185624489795801"/>
    <n v="1.22051043404105"/>
    <n v="1.1576482185085"/>
    <n v="2.8935714285713798"/>
    <n v="16"/>
    <x v="20"/>
    <x v="2"/>
  </r>
  <r>
    <x v="2"/>
    <x v="1"/>
    <x v="0"/>
    <n v="361.11067346938802"/>
    <n v="4.1567626734693803"/>
    <n v="4.4503561174390596"/>
    <n v="4.3209253362756703"/>
    <n v="6.6950102040816404"/>
    <n v="35"/>
    <x v="19"/>
    <x v="2"/>
  </r>
  <r>
    <x v="2"/>
    <x v="1"/>
    <x v="1"/>
    <n v="763.46288775509402"/>
    <n v="8.8394386428571394"/>
    <n v="9.4089762019915195"/>
    <n v="9.1885338160277996"/>
    <n v="13.5187040816327"/>
    <n v="35"/>
    <x v="19"/>
    <x v="2"/>
  </r>
  <r>
    <x v="2"/>
    <x v="1"/>
    <x v="2"/>
    <n v="576.60558163265205"/>
    <n v="7.8482906632653098"/>
    <n v="7.1061321807922599"/>
    <n v="8.1582425164183707"/>
    <n v="9.63539795918369"/>
    <n v="35"/>
    <x v="19"/>
    <x v="2"/>
  </r>
  <r>
    <x v="2"/>
    <x v="1"/>
    <x v="3"/>
    <n v="158.751918367347"/>
    <n v="1.85008690816326"/>
    <n v="1.9564710294313601"/>
    <n v="1.92315222777017"/>
    <n v="3.8064489795918299"/>
    <n v="35"/>
    <x v="19"/>
    <x v="2"/>
  </r>
  <r>
    <x v="2"/>
    <x v="1"/>
    <x v="4"/>
    <n v="1294.2567653061201"/>
    <n v="14.896472673469299"/>
    <n v="15.9505213669771"/>
    <n v="15.484777759084601"/>
    <n v="22.263642857142798"/>
    <n v="35"/>
    <x v="19"/>
    <x v="2"/>
  </r>
  <r>
    <x v="2"/>
    <x v="1"/>
    <x v="5"/>
    <n v="680.16033673469303"/>
    <n v="8.9203419693877493"/>
    <n v="8.3823490630864903"/>
    <n v="9.2726322505201892"/>
    <n v="23.723255102040799"/>
    <n v="35"/>
    <x v="19"/>
    <x v="2"/>
  </r>
  <r>
    <x v="2"/>
    <x v="1"/>
    <x v="6"/>
    <n v="1061.7184387755101"/>
    <n v="13.393417673469401"/>
    <n v="13.0847008857604"/>
    <n v="13.922362740116199"/>
    <n v="33.913999999999803"/>
    <n v="35"/>
    <x v="19"/>
    <x v="2"/>
  </r>
  <r>
    <x v="2"/>
    <x v="1"/>
    <x v="7"/>
    <n v="541.56379591836605"/>
    <n v="7.0375853979591803"/>
    <n v="6.6742744793256197"/>
    <n v="7.3155201393456402"/>
    <n v="17.0058673469387"/>
    <n v="35"/>
    <x v="19"/>
    <x v="2"/>
  </r>
  <r>
    <x v="2"/>
    <x v="1"/>
    <x v="8"/>
    <n v="1359.0589183673401"/>
    <n v="13.8394477755102"/>
    <n v="16.7491481578402"/>
    <n v="14.386007869762601"/>
    <n v="18.105877551020399"/>
    <n v="35"/>
    <x v="19"/>
    <x v="2"/>
  </r>
  <r>
    <x v="2"/>
    <x v="1"/>
    <x v="9"/>
    <n v="1154.6084183673399"/>
    <n v="13.561928530612199"/>
    <n v="14.2294842424904"/>
    <n v="14.097528581724999"/>
    <n v="17.176948979591799"/>
    <n v="35"/>
    <x v="19"/>
    <x v="2"/>
  </r>
  <r>
    <x v="2"/>
    <x v="1"/>
    <x v="10"/>
    <n v="162.89951020408299"/>
    <n v="1.8569792448979601"/>
    <n v="2.0075862748654498"/>
    <n v="1.93031676295357"/>
    <n v="2.8935714285713798"/>
    <n v="35"/>
    <x v="19"/>
    <x v="2"/>
  </r>
  <r>
    <x v="2"/>
    <x v="2"/>
    <x v="0"/>
    <n v="92.0161530612245"/>
    <n v="0.82851226530612099"/>
    <n v="4.2203920041860501"/>
    <n v="4.20576839710517"/>
    <n v="6.6950102040816404"/>
    <n v="14"/>
    <x v="21"/>
    <x v="2"/>
  </r>
  <r>
    <x v="2"/>
    <x v="2"/>
    <x v="1"/>
    <n v="193.71371428571399"/>
    <n v="1.7401115102040801"/>
    <n v="8.88482927914459"/>
    <n v="8.8333103847909893"/>
    <n v="13.5187040816327"/>
    <n v="14"/>
    <x v="21"/>
    <x v="2"/>
  </r>
  <r>
    <x v="2"/>
    <x v="2"/>
    <x v="2"/>
    <n v="202.682887755102"/>
    <n v="1.9980897959183599"/>
    <n v="9.2962073550044995"/>
    <n v="10.1428829362554"/>
    <n v="9.63539795918369"/>
    <n v="14"/>
    <x v="21"/>
    <x v="2"/>
  </r>
  <r>
    <x v="2"/>
    <x v="2"/>
    <x v="3"/>
    <n v="50.327663265306001"/>
    <n v="0.44473356122448998"/>
    <n v="2.3083171874501298"/>
    <n v="2.2575964596479299"/>
    <n v="3.8064489795918299"/>
    <n v="14"/>
    <x v="21"/>
    <x v="2"/>
  </r>
  <r>
    <x v="2"/>
    <x v="2"/>
    <x v="4"/>
    <n v="321.825602040815"/>
    <n v="2.8508720816326498"/>
    <n v="14.7607800631668"/>
    <n v="14.4718529914459"/>
    <n v="22.263642857142798"/>
    <n v="14"/>
    <x v="21"/>
    <x v="2"/>
  </r>
  <r>
    <x v="2"/>
    <x v="2"/>
    <x v="5"/>
    <n v="206.60005102040799"/>
    <n v="1.9482845510204001"/>
    <n v="9.4758710767967909"/>
    <n v="9.8900570774559302"/>
    <n v="23.723255102040799"/>
    <n v="14"/>
    <x v="21"/>
    <x v="2"/>
  </r>
  <r>
    <x v="2"/>
    <x v="2"/>
    <x v="6"/>
    <n v="378.62676530612299"/>
    <n v="3.4734966530612201"/>
    <n v="17.366009333226099"/>
    <n v="17.6324757793389"/>
    <n v="33.913999999999803"/>
    <n v="14"/>
    <x v="21"/>
    <x v="2"/>
  </r>
  <r>
    <x v="2"/>
    <x v="2"/>
    <x v="7"/>
    <n v="191.83153061224399"/>
    <n v="1.6517529489795899"/>
    <n v="8.7985014697148802"/>
    <n v="8.3847767179123895"/>
    <n v="17.0058673469387"/>
    <n v="14"/>
    <x v="21"/>
    <x v="2"/>
  </r>
  <r>
    <x v="2"/>
    <x v="2"/>
    <x v="8"/>
    <n v="181.33473469387701"/>
    <n v="1.64411009183673"/>
    <n v="8.3170578091222094"/>
    <n v="8.3459793598272505"/>
    <n v="18.105877551020399"/>
    <n v="14"/>
    <x v="21"/>
    <x v="2"/>
  </r>
  <r>
    <x v="2"/>
    <x v="2"/>
    <x v="9"/>
    <n v="321.03874489795902"/>
    <n v="2.7570953979591799"/>
    <n v="14.724690251936099"/>
    <n v="13.9958153646119"/>
    <n v="17.176948979591799"/>
    <n v="14"/>
    <x v="21"/>
    <x v="2"/>
  </r>
  <r>
    <x v="2"/>
    <x v="2"/>
    <x v="10"/>
    <n v="40.2771836734697"/>
    <n v="0.36236790816326597"/>
    <n v="1.8473441702517299"/>
    <n v="1.8394845316080699"/>
    <n v="2.8935714285713798"/>
    <n v="14"/>
    <x v="21"/>
    <x v="2"/>
  </r>
  <r>
    <x v="2"/>
    <x v="3"/>
    <x v="0"/>
    <n v="105.586693877551"/>
    <n v="1.15127922448979"/>
    <n v="2.4435058859338898"/>
    <n v="2.5217487071356799"/>
    <n v="6.6950102040816404"/>
    <n v="25"/>
    <x v="17"/>
    <x v="2"/>
  </r>
  <r>
    <x v="2"/>
    <x v="3"/>
    <x v="1"/>
    <n v="263.50561224489797"/>
    <n v="2.8355772040816301"/>
    <n v="6.0980933378189297"/>
    <n v="6.2110155349542904"/>
    <n v="13.5187040816327"/>
    <n v="25"/>
    <x v="17"/>
    <x v="2"/>
  </r>
  <r>
    <x v="2"/>
    <x v="3"/>
    <x v="2"/>
    <n v="141.71324489795899"/>
    <n v="1.3469044999999999"/>
    <n v="3.2795528991989502"/>
    <n v="2.9502440496270101"/>
    <n v="9.63539795918369"/>
    <n v="25"/>
    <x v="17"/>
    <x v="2"/>
  </r>
  <r>
    <x v="2"/>
    <x v="3"/>
    <x v="3"/>
    <n v="78.245887755102004"/>
    <n v="0.82896418367346902"/>
    <n v="1.8107801301311901"/>
    <n v="1.81575356696527"/>
    <n v="3.8064489795918299"/>
    <n v="25"/>
    <x v="17"/>
    <x v="2"/>
  </r>
  <r>
    <x v="2"/>
    <x v="3"/>
    <x v="4"/>
    <n v="461.08092857142799"/>
    <n v="4.9670558367347004"/>
    <n v="10.6704161431811"/>
    <n v="10.879781696840199"/>
    <n v="22.263642857142798"/>
    <n v="25"/>
    <x v="17"/>
    <x v="2"/>
  </r>
  <r>
    <x v="2"/>
    <x v="3"/>
    <x v="5"/>
    <n v="827.24369387754996"/>
    <n v="8.5935500306122403"/>
    <n v="19.144219416848902"/>
    <n v="18.823212665029899"/>
    <n v="23.723255102040799"/>
    <n v="25"/>
    <x v="17"/>
    <x v="2"/>
  </r>
  <r>
    <x v="2"/>
    <x v="3"/>
    <x v="6"/>
    <n v="1390.2244693877501"/>
    <n v="14.5053208061224"/>
    <n v="32.172819784070803"/>
    <n v="31.772287044993799"/>
    <n v="33.913999999999803"/>
    <n v="25"/>
    <x v="17"/>
    <x v="2"/>
  </r>
  <r>
    <x v="2"/>
    <x v="3"/>
    <x v="7"/>
    <n v="446.364306122448"/>
    <n v="4.9773674081632597"/>
    <n v="10.3298414717472"/>
    <n v="10.9023680437188"/>
    <n v="17.0058673469387"/>
    <n v="25"/>
    <x v="17"/>
    <x v="2"/>
  </r>
  <r>
    <x v="2"/>
    <x v="3"/>
    <x v="8"/>
    <n v="300.649581632653"/>
    <n v="3.0573259795918299"/>
    <n v="6.9576856263243902"/>
    <n v="6.6967314899170001"/>
    <n v="18.105877551020399"/>
    <n v="25"/>
    <x v="17"/>
    <x v="2"/>
  </r>
  <r>
    <x v="2"/>
    <x v="3"/>
    <x v="9"/>
    <n v="258.306357142857"/>
    <n v="2.8605677346938698"/>
    <n v="5.9777712595555403"/>
    <n v="6.2657545043732901"/>
    <n v="17.176948979591799"/>
    <n v="25"/>
    <x v="17"/>
    <x v="2"/>
  </r>
  <r>
    <x v="2"/>
    <x v="3"/>
    <x v="10"/>
    <n v="48.194000000000401"/>
    <n v="0.53008985714285595"/>
    <n v="1.1153140451889501"/>
    <n v="1.1611026964445801"/>
    <n v="2.8935714285713798"/>
    <n v="25"/>
    <x v="17"/>
    <x v="2"/>
  </r>
  <r>
    <x v="2"/>
    <x v="4"/>
    <x v="0"/>
    <n v="634.59719387755194"/>
    <n v="7.9952425510203797"/>
    <n v="4.6652529701715304"/>
    <n v="4.6260712092423599"/>
    <n v="6.6950102040816404"/>
    <n v="59"/>
    <x v="22"/>
    <x v="2"/>
  </r>
  <r>
    <x v="2"/>
    <x v="4"/>
    <x v="1"/>
    <n v="1337.90954081632"/>
    <n v="16.8270686020408"/>
    <n v="9.8356666548995797"/>
    <n v="9.7361921291446194"/>
    <n v="13.5187040816327"/>
    <n v="59"/>
    <x v="22"/>
    <x v="2"/>
  </r>
  <r>
    <x v="2"/>
    <x v="4"/>
    <x v="2"/>
    <n v="501.13502040816297"/>
    <n v="6.2720704897959196"/>
    <n v="3.6841033414138802"/>
    <n v="3.62903871021153"/>
    <n v="9.63539795918369"/>
    <n v="59"/>
    <x v="22"/>
    <x v="2"/>
  </r>
  <r>
    <x v="2"/>
    <x v="4"/>
    <x v="3"/>
    <n v="302.86834693877501"/>
    <n v="3.8228424489795798"/>
    <n v="2.2265422361758902"/>
    <n v="2.2119080538009399"/>
    <n v="3.8064489795918299"/>
    <n v="59"/>
    <x v="22"/>
    <x v="2"/>
  </r>
  <r>
    <x v="2"/>
    <x v="4"/>
    <x v="4"/>
    <n v="2326.1050612244799"/>
    <n v="29.170610897959101"/>
    <n v="17.100404241469899"/>
    <n v="16.878202552321099"/>
    <n v="22.263642857142798"/>
    <n v="59"/>
    <x v="22"/>
    <x v="2"/>
  </r>
  <r>
    <x v="2"/>
    <x v="4"/>
    <x v="5"/>
    <n v="1106.5489897959101"/>
    <n v="14.5470581428571"/>
    <n v="8.1348152987291993"/>
    <n v="8.4169712706535993"/>
    <n v="23.723255102040799"/>
    <n v="59"/>
    <x v="22"/>
    <x v="2"/>
  </r>
  <r>
    <x v="2"/>
    <x v="4"/>
    <x v="6"/>
    <n v="1745.21090816326"/>
    <n v="22.469130275510199"/>
    <n v="12.8299501659244"/>
    <n v="13.000705857383499"/>
    <n v="33.913999999999803"/>
    <n v="59"/>
    <x v="22"/>
    <x v="2"/>
  </r>
  <r>
    <x v="2"/>
    <x v="4"/>
    <x v="7"/>
    <n v="762.68281632652997"/>
    <n v="9.8982130918367393"/>
    <n v="5.6068767849810204"/>
    <n v="5.7271356453404403"/>
    <n v="17.0058673469387"/>
    <n v="59"/>
    <x v="22"/>
    <x v="2"/>
  </r>
  <r>
    <x v="2"/>
    <x v="4"/>
    <x v="8"/>
    <n v="2559.1738265306099"/>
    <n v="32.533990551020302"/>
    <n v="18.813813566454101"/>
    <n v="18.8242640607106"/>
    <n v="18.105877551020399"/>
    <n v="59"/>
    <x v="22"/>
    <x v="2"/>
  </r>
  <r>
    <x v="2"/>
    <x v="4"/>
    <x v="9"/>
    <n v="2027.1053367346899"/>
    <n v="25.528644204081601"/>
    <n v="14.9023022545493"/>
    <n v="14.7709497504139"/>
    <n v="17.176948979591799"/>
    <n v="59"/>
    <x v="22"/>
    <x v="2"/>
  </r>
  <r>
    <x v="2"/>
    <x v="4"/>
    <x v="10"/>
    <n v="299.29496938774997"/>
    <n v="3.7652082959183599"/>
    <n v="2.20027248523111"/>
    <n v="2.1785607607770898"/>
    <n v="2.8935714285713798"/>
    <n v="59"/>
    <x v="22"/>
    <x v="2"/>
  </r>
  <r>
    <x v="2"/>
    <x v="5"/>
    <x v="0"/>
    <n v="438.76415306122402"/>
    <n v="4.8868049081632599"/>
    <n v="3.0968846305229301"/>
    <n v="2.9662115124289099"/>
    <n v="6.6950102040816404"/>
    <n v="62"/>
    <x v="23"/>
    <x v="2"/>
  </r>
  <r>
    <x v="2"/>
    <x v="5"/>
    <x v="1"/>
    <n v="972.776530612241"/>
    <n v="11.008554520408101"/>
    <n v="6.8660501674258203"/>
    <n v="6.6820144792539198"/>
    <n v="13.5187040816327"/>
    <n v="62"/>
    <x v="23"/>
    <x v="2"/>
  </r>
  <r>
    <x v="2"/>
    <x v="5"/>
    <x v="2"/>
    <n v="492.62424489795899"/>
    <n v="6.5088775918367396"/>
    <n v="3.4770398675540202"/>
    <n v="3.9507833868394102"/>
    <n v="9.63539795918369"/>
    <n v="62"/>
    <x v="23"/>
    <x v="2"/>
  </r>
  <r>
    <x v="2"/>
    <x v="5"/>
    <x v="3"/>
    <n v="274.031306122449"/>
    <n v="3.0944499285714202"/>
    <n v="1.93416744347006"/>
    <n v="1.87828103950507"/>
    <n v="3.8064489795918299"/>
    <n v="62"/>
    <x v="23"/>
    <x v="2"/>
  </r>
  <r>
    <x v="2"/>
    <x v="5"/>
    <x v="4"/>
    <n v="1780.3486122448901"/>
    <n v="19.728577612244798"/>
    <n v="12.566054486827399"/>
    <n v="11.974927409017999"/>
    <n v="22.263642857142798"/>
    <n v="62"/>
    <x v="23"/>
    <x v="2"/>
  </r>
  <r>
    <x v="2"/>
    <x v="5"/>
    <x v="5"/>
    <n v="1925.07228571428"/>
    <n v="23.023846938775399"/>
    <n v="13.587542949166799"/>
    <n v="13.9751025738954"/>
    <n v="23.723255102040799"/>
    <n v="62"/>
    <x v="23"/>
    <x v="2"/>
  </r>
  <r>
    <x v="2"/>
    <x v="5"/>
    <x v="6"/>
    <n v="3089.4980306122402"/>
    <n v="37.015072346938801"/>
    <n v="21.8062913760842"/>
    <n v="22.4675500234253"/>
    <n v="33.913999999999803"/>
    <n v="62"/>
    <x v="23"/>
    <x v="2"/>
  </r>
  <r>
    <x v="2"/>
    <x v="5"/>
    <x v="7"/>
    <n v="1076.84159183673"/>
    <n v="12.998997867346899"/>
    <n v="7.6005620605056299"/>
    <n v="7.8901813861555503"/>
    <n v="17.0058673469387"/>
    <n v="62"/>
    <x v="23"/>
    <x v="2"/>
  </r>
  <r>
    <x v="2"/>
    <x v="5"/>
    <x v="8"/>
    <n v="2752.01540816326"/>
    <n v="31.1878653367346"/>
    <n v="19.424271926138498"/>
    <n v="18.930529650440899"/>
    <n v="18.105877551020399"/>
    <n v="62"/>
    <x v="23"/>
    <x v="2"/>
  </r>
  <r>
    <x v="2"/>
    <x v="5"/>
    <x v="9"/>
    <n v="1157.31994897959"/>
    <n v="12.976280214285699"/>
    <n v="8.1685943065005997"/>
    <n v="7.8763921383112203"/>
    <n v="17.176948979591799"/>
    <n v="62"/>
    <x v="23"/>
    <x v="2"/>
  </r>
  <r>
    <x v="2"/>
    <x v="5"/>
    <x v="10"/>
    <n v="208.62840816326599"/>
    <n v="2.3197099387755098"/>
    <n v="1.4725407858037001"/>
    <n v="1.4080264007260801"/>
    <n v="2.8935714285713798"/>
    <n v="62"/>
    <x v="23"/>
    <x v="2"/>
  </r>
  <r>
    <x v="2"/>
    <x v="6"/>
    <x v="0"/>
    <n v="733.10656122448904"/>
    <n v="9.0280261632652898"/>
    <n v="3.2549928725931601"/>
    <n v="3.33666173576432"/>
    <n v="6.6950102040816404"/>
    <n v="74"/>
    <x v="24"/>
    <x v="2"/>
  </r>
  <r>
    <x v="2"/>
    <x v="6"/>
    <x v="1"/>
    <n v="1686.46097959183"/>
    <n v="20.578955326530501"/>
    <n v="7.4878861530158396"/>
    <n v="7.6057613877364503"/>
    <n v="13.5187040816327"/>
    <n v="74"/>
    <x v="24"/>
    <x v="2"/>
  </r>
  <r>
    <x v="2"/>
    <x v="6"/>
    <x v="2"/>
    <n v="769.29865306122394"/>
    <n v="8.4777913775510196"/>
    <n v="3.4156857475498899"/>
    <n v="3.1333008546616798"/>
    <n v="9.63539795918369"/>
    <n v="74"/>
    <x v="24"/>
    <x v="2"/>
  </r>
  <r>
    <x v="2"/>
    <x v="6"/>
    <x v="3"/>
    <n v="456.883887755101"/>
    <n v="5.5289303469387603"/>
    <n v="2.0285643000678499"/>
    <n v="2.04343341442691"/>
    <n v="3.8064489795918299"/>
    <n v="74"/>
    <x v="24"/>
    <x v="2"/>
  </r>
  <r>
    <x v="2"/>
    <x v="6"/>
    <x v="4"/>
    <n v="3174.7637142857102"/>
    <n v="38.5834133673468"/>
    <n v="14.095949768758"/>
    <n v="14.2600161640914"/>
    <n v="22.263642857142798"/>
    <n v="74"/>
    <x v="24"/>
    <x v="2"/>
  </r>
  <r>
    <x v="2"/>
    <x v="6"/>
    <x v="5"/>
    <n v="1926.12725510204"/>
    <n v="23.921246010204001"/>
    <n v="8.5520043315295506"/>
    <n v="8.8410362121928294"/>
    <n v="23.723255102040799"/>
    <n v="74"/>
    <x v="24"/>
    <x v="2"/>
  </r>
  <r>
    <x v="2"/>
    <x v="6"/>
    <x v="6"/>
    <n v="3014.0965306122398"/>
    <n v="37.748900867346897"/>
    <n v="13.3825875300635"/>
    <n v="13.951589285789201"/>
    <n v="33.913999999999803"/>
    <n v="74"/>
    <x v="24"/>
    <x v="2"/>
  </r>
  <r>
    <x v="2"/>
    <x v="6"/>
    <x v="7"/>
    <n v="1080.1004693877501"/>
    <n v="13.3790177142857"/>
    <n v="4.7956457021329202"/>
    <n v="4.9447415926876301"/>
    <n v="17.0058673469387"/>
    <n v="74"/>
    <x v="24"/>
    <x v="2"/>
  </r>
  <r>
    <x v="2"/>
    <x v="6"/>
    <x v="8"/>
    <n v="5538.4364693877496"/>
    <n v="64.248352214285504"/>
    <n v="24.5906559655613"/>
    <n v="23.7455025652893"/>
    <n v="18.105877551020399"/>
    <n v="74"/>
    <x v="24"/>
    <x v="2"/>
  </r>
  <r>
    <x v="2"/>
    <x v="6"/>
    <x v="9"/>
    <n v="3782.5564591836701"/>
    <n v="44.614846448979399"/>
    <n v="16.794549341175301"/>
    <n v="16.4891692050068"/>
    <n v="17.176948979591799"/>
    <n v="74"/>
    <x v="24"/>
    <x v="2"/>
  </r>
  <r>
    <x v="2"/>
    <x v="6"/>
    <x v="10"/>
    <n v="360.69333673468998"/>
    <n v="4.4611346938775398"/>
    <n v="1.60147828755246"/>
    <n v="1.6487875823532201"/>
    <n v="2.8935714285713798"/>
    <n v="74"/>
    <x v="24"/>
    <x v="2"/>
  </r>
  <r>
    <x v="2"/>
    <x v="7"/>
    <x v="0"/>
    <n v="193.08052040816301"/>
    <n v="1.7471639387755"/>
    <n v="4.3616349705689501"/>
    <n v="4.3199824354792398"/>
    <n v="6.6950102040816404"/>
    <n v="13"/>
    <x v="25"/>
    <x v="2"/>
  </r>
  <r>
    <x v="2"/>
    <x v="7"/>
    <x v="1"/>
    <n v="390.93826530612102"/>
    <n v="3.52648646938774"/>
    <n v="8.8311861066470208"/>
    <n v="8.7194791905945603"/>
    <n v="13.5187040816327"/>
    <n v="13"/>
    <x v="25"/>
    <x v="2"/>
  </r>
  <r>
    <x v="2"/>
    <x v="7"/>
    <x v="2"/>
    <n v="60.5369183673469"/>
    <n v="0.51936476530612197"/>
    <n v="1.3675120597527399"/>
    <n v="1.2841649337735801"/>
    <n v="9.63539795918369"/>
    <n v="13"/>
    <x v="25"/>
    <x v="2"/>
  </r>
  <r>
    <x v="2"/>
    <x v="7"/>
    <x v="3"/>
    <n v="90.531306122448996"/>
    <n v="0.81342729591836704"/>
    <n v="2.0450768926882499"/>
    <n v="2.0112546698791598"/>
    <n v="3.8064489795918299"/>
    <n v="13"/>
    <x v="25"/>
    <x v="2"/>
  </r>
  <r>
    <x v="2"/>
    <x v="7"/>
    <x v="4"/>
    <n v="669.85211224489603"/>
    <n v="6.0398538367346903"/>
    <n v="15.1317719244831"/>
    <n v="14.933952051369699"/>
    <n v="22.263642857142798"/>
    <n v="13"/>
    <x v="25"/>
    <x v="2"/>
  </r>
  <r>
    <x v="2"/>
    <x v="7"/>
    <x v="5"/>
    <n v="419.13651020408099"/>
    <n v="3.8661483061224402"/>
    <n v="9.4681765746425004"/>
    <n v="9.5593163324513704"/>
    <n v="23.723255102040799"/>
    <n v="13"/>
    <x v="25"/>
    <x v="2"/>
  </r>
  <r>
    <x v="2"/>
    <x v="7"/>
    <x v="6"/>
    <n v="555.81095918367305"/>
    <n v="5.0482935408163199"/>
    <n v="12.5556141628179"/>
    <n v="12.482251345431401"/>
    <n v="33.913999999999803"/>
    <n v="13"/>
    <x v="25"/>
    <x v="2"/>
  </r>
  <r>
    <x v="2"/>
    <x v="7"/>
    <x v="7"/>
    <n v="177.06668367346899"/>
    <n v="1.54957165306122"/>
    <n v="3.9998868762124098"/>
    <n v="3.8314219834645602"/>
    <n v="17.0058673469387"/>
    <n v="13"/>
    <x v="25"/>
    <x v="2"/>
  </r>
  <r>
    <x v="2"/>
    <x v="7"/>
    <x v="8"/>
    <n v="970.99862244897895"/>
    <n v="9.1807031428571406"/>
    <n v="21.934587389213899"/>
    <n v="22.699916958157701"/>
    <n v="18.105877551020399"/>
    <n v="13"/>
    <x v="25"/>
    <x v="2"/>
  </r>
  <r>
    <x v="2"/>
    <x v="7"/>
    <x v="9"/>
    <n v="810.76308163265298"/>
    <n v="7.3568643775510196"/>
    <n v="18.314911324144699"/>
    <n v="18.190350765536699"/>
    <n v="17.176948979591799"/>
    <n v="13"/>
    <x v="25"/>
    <x v="2"/>
  </r>
  <r>
    <x v="2"/>
    <x v="7"/>
    <x v="10"/>
    <n v="88.0773061224495"/>
    <n v="0.79589680612244995"/>
    <n v="1.9896417188283999"/>
    <n v="1.9679093338617599"/>
    <n v="2.8935714285713798"/>
    <n v="13"/>
    <x v="25"/>
    <x v="2"/>
  </r>
  <r>
    <x v="2"/>
    <x v="8"/>
    <x v="0"/>
    <n v="159.33739795918299"/>
    <n v="1.69803509183673"/>
    <n v="2.4793328736998999"/>
    <n v="2.4486360601557098"/>
    <n v="6.6950102040816404"/>
    <n v="40"/>
    <x v="26"/>
    <x v="2"/>
  </r>
  <r>
    <x v="2"/>
    <x v="8"/>
    <x v="1"/>
    <n v="434.74752040816202"/>
    <n v="4.68475883673469"/>
    <n v="6.7647886366488503"/>
    <n v="6.7556138715327796"/>
    <n v="13.5187040816327"/>
    <n v="40"/>
    <x v="26"/>
    <x v="2"/>
  </r>
  <r>
    <x v="2"/>
    <x v="8"/>
    <x v="2"/>
    <n v="132.14110204081601"/>
    <n v="1.25488820408163"/>
    <n v="2.0561511763902001"/>
    <n v="1.8096001211933499"/>
    <n v="9.63539795918369"/>
    <n v="40"/>
    <x v="26"/>
    <x v="2"/>
  </r>
  <r>
    <x v="2"/>
    <x v="8"/>
    <x v="3"/>
    <n v="123.85556122448899"/>
    <n v="1.33122833673469"/>
    <n v="1.9272259272935399"/>
    <n v="1.9196857151542801"/>
    <n v="3.8064489795918299"/>
    <n v="40"/>
    <x v="26"/>
    <x v="2"/>
  </r>
  <r>
    <x v="2"/>
    <x v="8"/>
    <x v="4"/>
    <n v="692.63644897959102"/>
    <n v="7.3962940102040697"/>
    <n v="10.777609898699099"/>
    <n v="10.665758506385901"/>
    <n v="22.263642857142798"/>
    <n v="40"/>
    <x v="26"/>
    <x v="2"/>
  </r>
  <r>
    <x v="2"/>
    <x v="8"/>
    <x v="5"/>
    <n v="1469.61572448979"/>
    <n v="16.022791051020398"/>
    <n v="22.867616919206998"/>
    <n v="23.105520104080998"/>
    <n v="23.723255102040799"/>
    <n v="40"/>
    <x v="26"/>
    <x v="2"/>
  </r>
  <r>
    <x v="2"/>
    <x v="8"/>
    <x v="6"/>
    <n v="1930.20046938775"/>
    <n v="21.055949806122399"/>
    <n v="30.034439735296399"/>
    <n v="30.363540909116399"/>
    <n v="33.913999999999803"/>
    <n v="40"/>
    <x v="26"/>
    <x v="2"/>
  </r>
  <r>
    <x v="2"/>
    <x v="8"/>
    <x v="7"/>
    <n v="557.42836734693799"/>
    <n v="6.2066794081632599"/>
    <n v="8.6737356929235201"/>
    <n v="8.9502855893367794"/>
    <n v="17.0058673469387"/>
    <n v="40"/>
    <x v="26"/>
    <x v="2"/>
  </r>
  <r>
    <x v="2"/>
    <x v="8"/>
    <x v="8"/>
    <n v="290.16605102040802"/>
    <n v="3.01912215306122"/>
    <n v="4.5150619900977"/>
    <n v="4.3536976411977903"/>
    <n v="18.105877551020399"/>
    <n v="40"/>
    <x v="26"/>
    <x v="2"/>
  </r>
  <r>
    <x v="2"/>
    <x v="8"/>
    <x v="9"/>
    <n v="562.20202040816298"/>
    <n v="5.8827621530612202"/>
    <n v="8.7480150216556503"/>
    <n v="8.4831836577202893"/>
    <n v="17.176948979591799"/>
    <n v="40"/>
    <x v="26"/>
    <x v="2"/>
  </r>
  <r>
    <x v="2"/>
    <x v="8"/>
    <x v="10"/>
    <n v="74.293193877551701"/>
    <n v="0.79365142857142701"/>
    <n v="1.1560221280879599"/>
    <n v="1.14447782412552"/>
    <n v="2.8935714285713798"/>
    <n v="40"/>
    <x v="26"/>
    <x v="2"/>
  </r>
  <r>
    <x v="2"/>
    <x v="9"/>
    <x v="0"/>
    <n v="18.517530612244901"/>
    <n v="0.16051795918367301"/>
    <n v="1.38017405079332"/>
    <n v="1.3029486656906699"/>
    <n v="6.6950102040816404"/>
    <n v="8"/>
    <x v="27"/>
    <x v="2"/>
  </r>
  <r>
    <x v="2"/>
    <x v="9"/>
    <x v="1"/>
    <n v="61.093102040816397"/>
    <n v="0.53386606122448999"/>
    <n v="4.55347507639308"/>
    <n v="4.3334719408813402"/>
    <n v="13.5187040816327"/>
    <n v="8"/>
    <x v="27"/>
    <x v="2"/>
  </r>
  <r>
    <x v="2"/>
    <x v="9"/>
    <x v="2"/>
    <n v="28.1016122448979"/>
    <n v="0.27701952040816302"/>
    <n v="2.09450799990669"/>
    <n v="2.24860954077467"/>
    <n v="9.63539795918369"/>
    <n v="8"/>
    <x v="27"/>
    <x v="2"/>
  </r>
  <r>
    <x v="2"/>
    <x v="9"/>
    <x v="3"/>
    <n v="17.812551020408101"/>
    <n v="0.16235905102040701"/>
    <n v="1.3276295425990901"/>
    <n v="1.3178930878867099"/>
    <n v="3.8064489795918299"/>
    <n v="8"/>
    <x v="27"/>
    <x v="2"/>
  </r>
  <r>
    <x v="2"/>
    <x v="9"/>
    <x v="4"/>
    <n v="85.713153061224503"/>
    <n v="0.75430638775510195"/>
    <n v="6.3884905684212399"/>
    <n v="6.12281956764018"/>
    <n v="22.263642857142798"/>
    <n v="8"/>
    <x v="27"/>
    <x v="2"/>
  </r>
  <r>
    <x v="2"/>
    <x v="9"/>
    <x v="5"/>
    <n v="270.67798979591799"/>
    <n v="2.4748210102040802"/>
    <n v="20.174544082578201"/>
    <n v="20.088498193394798"/>
    <n v="23.723255102040799"/>
    <n v="8"/>
    <x v="27"/>
    <x v="2"/>
  </r>
  <r>
    <x v="2"/>
    <x v="9"/>
    <x v="6"/>
    <n v="572.35802040816304"/>
    <n v="5.3156008571428499"/>
    <n v="42.659774895061702"/>
    <n v="43.147539872678301"/>
    <n v="33.913999999999803"/>
    <n v="8"/>
    <x v="27"/>
    <x v="2"/>
  </r>
  <r>
    <x v="2"/>
    <x v="9"/>
    <x v="7"/>
    <n v="173.935193877551"/>
    <n v="1.6255901122448899"/>
    <n v="12.9639770084008"/>
    <n v="13.195161952475599"/>
    <n v="17.0058673469387"/>
    <n v="8"/>
    <x v="27"/>
    <x v="2"/>
  </r>
  <r>
    <x v="2"/>
    <x v="9"/>
    <x v="8"/>
    <n v="28.5588571428571"/>
    <n v="0.25928053061224399"/>
    <n v="2.1285880052937798"/>
    <n v="2.1046194651293302"/>
    <n v="18.105877551020399"/>
    <n v="8"/>
    <x v="27"/>
    <x v="2"/>
  </r>
  <r>
    <x v="2"/>
    <x v="9"/>
    <x v="9"/>
    <n v="75.463255102040804"/>
    <n v="0.675082673469387"/>
    <n v="5.6245310814478504"/>
    <n v="5.4797486405950897"/>
    <n v="17.176948979591799"/>
    <n v="8"/>
    <x v="27"/>
    <x v="2"/>
  </r>
  <r>
    <x v="2"/>
    <x v="9"/>
    <x v="10"/>
    <n v="9.4495612244898002"/>
    <n v="8.1147806122449095E-2"/>
    <n v="0.70430768910404196"/>
    <n v="0.65868907285312905"/>
    <n v="2.8935714285713798"/>
    <n v="8"/>
    <x v="27"/>
    <x v="2"/>
  </r>
  <r>
    <x v="2"/>
    <x v="10"/>
    <x v="0"/>
    <n v="43.631795918367303"/>
    <n v="0.424895765306122"/>
    <n v="1.7282726247931399"/>
    <n v="1.66850733347119"/>
    <n v="6.6950102040816404"/>
    <n v="18"/>
    <x v="28"/>
    <x v="2"/>
  </r>
  <r>
    <x v="2"/>
    <x v="10"/>
    <x v="1"/>
    <n v="119.32348979591799"/>
    <n v="1.1775093571428501"/>
    <n v="4.7264504375410397"/>
    <n v="4.6239175770752201"/>
    <n v="13.5187040816327"/>
    <n v="18"/>
    <x v="28"/>
    <x v="2"/>
  </r>
  <r>
    <x v="2"/>
    <x v="10"/>
    <x v="2"/>
    <n v="33.355581632652999"/>
    <n v="0.32001785714285602"/>
    <n v="1.3212277286871801"/>
    <n v="1.2566661875293099"/>
    <n v="9.63539795918369"/>
    <n v="18"/>
    <x v="28"/>
    <x v="2"/>
  </r>
  <r>
    <x v="2"/>
    <x v="10"/>
    <x v="3"/>
    <n v="35.151591836734703"/>
    <n v="0.35202381632653001"/>
    <n v="1.39236840039757"/>
    <n v="1.38234919492352"/>
    <n v="3.8064489795918299"/>
    <n v="18"/>
    <x v="28"/>
    <x v="2"/>
  </r>
  <r>
    <x v="2"/>
    <x v="10"/>
    <x v="4"/>
    <n v="174.68493877551001"/>
    <n v="1.7279563775510101"/>
    <n v="6.9193392409110102"/>
    <n v="6.7854474515297198"/>
    <n v="22.263642857142798"/>
    <n v="18"/>
    <x v="28"/>
    <x v="2"/>
  </r>
  <r>
    <x v="2"/>
    <x v="10"/>
    <x v="5"/>
    <n v="406.75267346938699"/>
    <n v="4.36714940816326"/>
    <n v="16.111633633733501"/>
    <n v="17.149196129631999"/>
    <n v="23.723255102040799"/>
    <n v="18"/>
    <x v="28"/>
    <x v="2"/>
  </r>
  <r>
    <x v="2"/>
    <x v="10"/>
    <x v="6"/>
    <n v="1023.73185714285"/>
    <n v="10.1488616122449"/>
    <n v="40.550422154038301"/>
    <n v="39.853186143700299"/>
    <n v="33.913999999999803"/>
    <n v="18"/>
    <x v="28"/>
    <x v="2"/>
  </r>
  <r>
    <x v="2"/>
    <x v="10"/>
    <x v="7"/>
    <n v="371.65947959183598"/>
    <n v="3.7667723163265299"/>
    <n v="14.7215783995047"/>
    <n v="14.7915977199232"/>
    <n v="17.0058673469387"/>
    <n v="18"/>
    <x v="28"/>
    <x v="2"/>
  </r>
  <r>
    <x v="2"/>
    <x v="10"/>
    <x v="8"/>
    <n v="146.53077551020399"/>
    <n v="1.49339375510204"/>
    <n v="5.8041417428199003"/>
    <n v="5.86435223790152"/>
    <n v="18.105877551020399"/>
    <n v="18"/>
    <x v="28"/>
    <x v="2"/>
  </r>
  <r>
    <x v="2"/>
    <x v="10"/>
    <x v="9"/>
    <n v="149.71230612244801"/>
    <n v="1.4909746632653"/>
    <n v="5.9301634237145304"/>
    <n v="5.8548527963925503"/>
    <n v="17.176948979591799"/>
    <n v="18"/>
    <x v="28"/>
    <x v="2"/>
  </r>
  <r>
    <x v="2"/>
    <x v="10"/>
    <x v="10"/>
    <n v="20.055397959183701"/>
    <n v="0.19606675510204"/>
    <n v="0.794402213858874"/>
    <n v="0.76992722792133095"/>
    <n v="2.8935714285713798"/>
    <n v="18"/>
    <x v="28"/>
    <x v="2"/>
  </r>
  <r>
    <x v="3"/>
    <x v="0"/>
    <x v="0"/>
    <n v="24.314224489795901"/>
    <n v="0.32403053061224502"/>
    <n v="1.8523132643065801"/>
    <n v="1.90431895227459"/>
    <n v="6.6950102040816404"/>
    <n v="6"/>
    <x v="29"/>
    <x v="3"/>
  </r>
  <r>
    <x v="3"/>
    <x v="0"/>
    <x v="1"/>
    <n v="62.302816326530703"/>
    <n v="0.82267782653060995"/>
    <n v="4.7463711266514803"/>
    <n v="4.8348560665508904"/>
    <n v="13.5187040816327"/>
    <n v="6"/>
    <x v="29"/>
    <x v="3"/>
  </r>
  <r>
    <x v="3"/>
    <x v="0"/>
    <x v="2"/>
    <n v="63.575571428571401"/>
    <n v="0.97035015306122396"/>
    <n v="4.8433325230025401"/>
    <n v="5.70272246669344"/>
    <n v="9.63539795918369"/>
    <n v="6"/>
    <x v="29"/>
    <x v="3"/>
  </r>
  <r>
    <x v="3"/>
    <x v="0"/>
    <x v="3"/>
    <n v="21.7388163265306"/>
    <n v="0.28416752040816301"/>
    <n v="1.6561127766528601"/>
    <n v="1.6700450840594101"/>
    <n v="3.8064489795918299"/>
    <n v="6"/>
    <x v="29"/>
    <x v="3"/>
  </r>
  <r>
    <x v="3"/>
    <x v="0"/>
    <x v="4"/>
    <n v="105.353010204081"/>
    <n v="1.3890287551020399"/>
    <n v="8.0260334158527407"/>
    <n v="8.1632856589077392"/>
    <n v="22.263642857142798"/>
    <n v="6"/>
    <x v="29"/>
    <x v="3"/>
  </r>
  <r>
    <x v="3"/>
    <x v="0"/>
    <x v="5"/>
    <n v="223.153397959183"/>
    <n v="2.9017476326530498"/>
    <n v="17.0003365391462"/>
    <n v="17.053494931907299"/>
    <n v="23.723255102040799"/>
    <n v="6"/>
    <x v="29"/>
    <x v="3"/>
  </r>
  <r>
    <x v="3"/>
    <x v="0"/>
    <x v="6"/>
    <n v="338.02709183673397"/>
    <n v="4.4096162755102002"/>
    <n v="25.751677425160501"/>
    <n v="25.9151995024855"/>
    <n v="33.913999999999803"/>
    <n v="6"/>
    <x v="29"/>
    <x v="3"/>
  </r>
  <r>
    <x v="3"/>
    <x v="0"/>
    <x v="7"/>
    <n v="97.6134285714285"/>
    <n v="1.2674846938775499"/>
    <n v="7.43641437518116"/>
    <n v="7.4489743904945804"/>
    <n v="17.0058673469387"/>
    <n v="6"/>
    <x v="29"/>
    <x v="3"/>
  </r>
  <r>
    <x v="3"/>
    <x v="0"/>
    <x v="8"/>
    <n v="257.54932653061201"/>
    <n v="3.1287042653061201"/>
    <n v="19.620697092193499"/>
    <n v="18.387313125177599"/>
    <n v="18.105877551020399"/>
    <n v="6"/>
    <x v="29"/>
    <x v="3"/>
  </r>
  <r>
    <x v="3"/>
    <x v="0"/>
    <x v="9"/>
    <n v="108.34369387755"/>
    <n v="1.3769312755101999"/>
    <n v="8.2538705422244796"/>
    <n v="8.0921890877977205"/>
    <n v="17.176948979591799"/>
    <n v="6"/>
    <x v="29"/>
    <x v="3"/>
  </r>
  <r>
    <x v="3"/>
    <x v="0"/>
    <x v="10"/>
    <n v="10.669683673469301"/>
    <n v="0.14082089795918301"/>
    <n v="0.81284091962780503"/>
    <n v="0.82760073365094899"/>
    <n v="2.8935714285713798"/>
    <n v="6"/>
    <x v="29"/>
    <x v="3"/>
  </r>
  <r>
    <x v="3"/>
    <x v="1"/>
    <x v="0"/>
    <n v="188.91775510203999"/>
    <n v="2.8017548877551"/>
    <n v="4.2254367024323898"/>
    <n v="4.1319507285872996"/>
    <n v="6.6950102040816404"/>
    <n v="18"/>
    <x v="28"/>
    <x v="3"/>
  </r>
  <r>
    <x v="3"/>
    <x v="1"/>
    <x v="1"/>
    <n v="408.21487755101901"/>
    <n v="6.0623793877551098"/>
    <n v="9.1303547681442296"/>
    <n v="8.9406296880873803"/>
    <n v="13.5187040816327"/>
    <n v="18"/>
    <x v="28"/>
    <x v="3"/>
  </r>
  <r>
    <x v="3"/>
    <x v="1"/>
    <x v="2"/>
    <n v="435.03548979591801"/>
    <n v="6.7613049795918396"/>
    <n v="9.7302390897639306"/>
    <n v="9.9713858477499304"/>
    <n v="9.63539795918369"/>
    <n v="18"/>
    <x v="28"/>
    <x v="3"/>
  </r>
  <r>
    <x v="3"/>
    <x v="1"/>
    <x v="3"/>
    <n v="84.620908163265199"/>
    <n v="1.26327936734693"/>
    <n v="1.8926770062088201"/>
    <n v="1.86304952125945"/>
    <n v="3.8064489795918299"/>
    <n v="18"/>
    <x v="28"/>
    <x v="3"/>
  </r>
  <r>
    <x v="3"/>
    <x v="1"/>
    <x v="4"/>
    <n v="682.78766326530399"/>
    <n v="10.1201106632652"/>
    <n v="15.2715982188701"/>
    <n v="14.9248597053284"/>
    <n v="22.263642857142798"/>
    <n v="18"/>
    <x v="28"/>
    <x v="3"/>
  </r>
  <r>
    <x v="3"/>
    <x v="1"/>
    <x v="5"/>
    <n v="442.75729591836699"/>
    <n v="6.9850127142857099"/>
    <n v="9.90294918247724"/>
    <n v="10.3013038364358"/>
    <n v="23.723255102040799"/>
    <n v="18"/>
    <x v="28"/>
    <x v="3"/>
  </r>
  <r>
    <x v="3"/>
    <x v="1"/>
    <x v="6"/>
    <n v="678.03303061224403"/>
    <n v="10.220932877551"/>
    <n v="15.1652535330148"/>
    <n v="15.073549522412801"/>
    <n v="33.913999999999803"/>
    <n v="18"/>
    <x v="28"/>
    <x v="3"/>
  </r>
  <r>
    <x v="3"/>
    <x v="1"/>
    <x v="7"/>
    <n v="352.50381632653"/>
    <n v="5.4931939183673402"/>
    <n v="7.8842910368540604"/>
    <n v="8.1012106778033193"/>
    <n v="17.0058673469387"/>
    <n v="18"/>
    <x v="28"/>
    <x v="3"/>
  </r>
  <r>
    <x v="3"/>
    <x v="1"/>
    <x v="8"/>
    <n v="483.81517346938699"/>
    <n v="7.3064671734693896"/>
    <n v="10.821271881338101"/>
    <n v="10.775375994795001"/>
    <n v="18.105877551020399"/>
    <n v="18"/>
    <x v="28"/>
    <x v="3"/>
  </r>
  <r>
    <x v="3"/>
    <x v="1"/>
    <x v="9"/>
    <n v="630.33121428571303"/>
    <n v="9.5533423265306094"/>
    <n v="14.098328905576"/>
    <n v="14.0890054155238"/>
    <n v="17.176948979591799"/>
    <n v="18"/>
    <x v="28"/>
    <x v="3"/>
  </r>
  <r>
    <x v="3"/>
    <x v="1"/>
    <x v="10"/>
    <n v="83.9468061224498"/>
    <n v="1.2392956938775499"/>
    <n v="1.87759967531998"/>
    <n v="1.82767906201651"/>
    <n v="2.8935714285713798"/>
    <n v="18"/>
    <x v="28"/>
    <x v="3"/>
  </r>
  <r>
    <x v="3"/>
    <x v="2"/>
    <x v="0"/>
    <n v="18.679408163265201"/>
    <n v="0.28228036734693801"/>
    <n v="3.94830120437959"/>
    <n v="4.0966703136371496"/>
    <n v="6.6950102040816404"/>
    <n v="3"/>
    <x v="30"/>
    <x v="3"/>
  </r>
  <r>
    <x v="3"/>
    <x v="2"/>
    <x v="1"/>
    <n v="39.579561224489801"/>
    <n v="0.59578679591836503"/>
    <n v="8.3660053833392194"/>
    <n v="8.6465173013465506"/>
    <n v="13.5187040816327"/>
    <n v="3"/>
    <x v="30"/>
    <x v="3"/>
  </r>
  <r>
    <x v="3"/>
    <x v="2"/>
    <x v="2"/>
    <n v="61.438602040816299"/>
    <n v="0.87757351020408103"/>
    <n v="12.986391448429501"/>
    <n v="12.736023341179701"/>
    <n v="9.63539795918369"/>
    <n v="3"/>
    <x v="30"/>
    <x v="3"/>
  </r>
  <r>
    <x v="3"/>
    <x v="2"/>
    <x v="3"/>
    <n v="9.8328061224489698"/>
    <n v="0.14376520408163199"/>
    <n v="2.0783784965973799"/>
    <n v="2.0864314767287602"/>
    <n v="3.8064489795918299"/>
    <n v="3"/>
    <x v="30"/>
    <x v="3"/>
  </r>
  <r>
    <x v="3"/>
    <x v="2"/>
    <x v="4"/>
    <n v="61.012244897959199"/>
    <n v="0.92511077551020404"/>
    <n v="12.8962715470961"/>
    <n v="13.425920783929399"/>
    <n v="22.263642857142798"/>
    <n v="3"/>
    <x v="30"/>
    <x v="3"/>
  </r>
  <r>
    <x v="3"/>
    <x v="2"/>
    <x v="5"/>
    <n v="59.771846938775496"/>
    <n v="0.84077828571428603"/>
    <n v="12.634086326164701"/>
    <n v="12.202022676281601"/>
    <n v="23.723255102040799"/>
    <n v="3"/>
    <x v="30"/>
    <x v="3"/>
  </r>
  <r>
    <x v="3"/>
    <x v="2"/>
    <x v="6"/>
    <n v="92.445295918367293"/>
    <n v="1.2842009999999999"/>
    <n v="19.540333934750901"/>
    <n v="18.637314960615399"/>
    <n v="33.913999999999803"/>
    <n v="3"/>
    <x v="30"/>
    <x v="3"/>
  </r>
  <r>
    <x v="3"/>
    <x v="2"/>
    <x v="7"/>
    <n v="34.265224489795898"/>
    <n v="0.46011538775510102"/>
    <n v="7.2427041552342502"/>
    <n v="6.6775492308583804"/>
    <n v="17.0058673469387"/>
    <n v="3"/>
    <x v="30"/>
    <x v="3"/>
  </r>
  <r>
    <x v="3"/>
    <x v="2"/>
    <x v="8"/>
    <n v="36.574295918367298"/>
    <n v="0.57774167346938698"/>
    <n v="7.7307768726748503"/>
    <n v="8.3846325725661703"/>
    <n v="18.105877551020399"/>
    <n v="3"/>
    <x v="30"/>
    <x v="3"/>
  </r>
  <r>
    <x v="3"/>
    <x v="2"/>
    <x v="9"/>
    <n v="51.228448979591803"/>
    <n v="0.77741273469387695"/>
    <n v="10.8282524283822"/>
    <n v="11.282412948505099"/>
    <n v="17.176948979591799"/>
    <n v="3"/>
    <x v="30"/>
    <x v="3"/>
  </r>
  <r>
    <x v="3"/>
    <x v="2"/>
    <x v="10"/>
    <n v="8.2721428571428497"/>
    <n v="0.12571716326530599"/>
    <n v="1.7484982029509799"/>
    <n v="1.82450439435154"/>
    <n v="2.8935714285713798"/>
    <n v="3"/>
    <x v="30"/>
    <x v="3"/>
  </r>
  <r>
    <x v="3"/>
    <x v="3"/>
    <x v="0"/>
    <n v="31.805632653061199"/>
    <n v="0.49262141836734702"/>
    <n v="2.7908190363435499"/>
    <n v="2.7790592816238902"/>
    <n v="6.6950102040816404"/>
    <n v="6"/>
    <x v="29"/>
    <x v="3"/>
  </r>
  <r>
    <x v="3"/>
    <x v="3"/>
    <x v="1"/>
    <n v="75.027765306122504"/>
    <n v="1.1667683061224401"/>
    <n v="6.5833909972700804"/>
    <n v="6.5821707496612296"/>
    <n v="13.5187040816327"/>
    <n v="6"/>
    <x v="29"/>
    <x v="3"/>
  </r>
  <r>
    <x v="3"/>
    <x v="3"/>
    <x v="2"/>
    <n v="10.105622448979499"/>
    <n v="0.16153628571428499"/>
    <n v="0.88672858082571404"/>
    <n v="0.91128582192213303"/>
    <n v="9.63539795918369"/>
    <n v="6"/>
    <x v="29"/>
    <x v="3"/>
  </r>
  <r>
    <x v="3"/>
    <x v="3"/>
    <x v="3"/>
    <n v="20.599908163265301"/>
    <n v="0.32463717346938697"/>
    <n v="1.8075608328902799"/>
    <n v="1.83139814155926"/>
    <n v="3.8064489795918299"/>
    <n v="6"/>
    <x v="29"/>
    <x v="3"/>
  </r>
  <r>
    <x v="3"/>
    <x v="3"/>
    <x v="4"/>
    <n v="132.178397959183"/>
    <n v="2.07677901020408"/>
    <n v="11.598133992231"/>
    <n v="11.715877079233101"/>
    <n v="22.263642857142798"/>
    <n v="6"/>
    <x v="29"/>
    <x v="3"/>
  </r>
  <r>
    <x v="3"/>
    <x v="3"/>
    <x v="5"/>
    <n v="213.041846938775"/>
    <n v="3.2885884081632599"/>
    <n v="18.6935832548923"/>
    <n v="18.552141255725498"/>
    <n v="23.723255102040799"/>
    <n v="6"/>
    <x v="29"/>
    <x v="3"/>
  </r>
  <r>
    <x v="3"/>
    <x v="3"/>
    <x v="6"/>
    <n v="356.59766326530598"/>
    <n v="5.5135044183673401"/>
    <n v="31.290040912317998"/>
    <n v="31.103713839564001"/>
    <n v="33.913999999999803"/>
    <n v="6"/>
    <x v="29"/>
    <x v="3"/>
  </r>
  <r>
    <x v="3"/>
    <x v="3"/>
    <x v="7"/>
    <n v="139.985418367346"/>
    <n v="2.2880412244897901"/>
    <n v="12.2831692943075"/>
    <n v="12.907685221503799"/>
    <n v="17.0058673469387"/>
    <n v="6"/>
    <x v="29"/>
    <x v="3"/>
  </r>
  <r>
    <x v="3"/>
    <x v="3"/>
    <x v="8"/>
    <n v="65.892336734693899"/>
    <n v="0.93656502040816303"/>
    <n v="5.78179310923543"/>
    <n v="5.2835090310033896"/>
    <n v="18.105877551020399"/>
    <n v="6"/>
    <x v="29"/>
    <x v="3"/>
  </r>
  <r>
    <x v="3"/>
    <x v="3"/>
    <x v="9"/>
    <n v="79.675806122448904"/>
    <n v="1.24582198979591"/>
    <n v="6.9912382780773497"/>
    <n v="7.02814176344181"/>
    <n v="17.176948979591799"/>
    <n v="6"/>
    <x v="29"/>
    <x v="3"/>
  </r>
  <r>
    <x v="3"/>
    <x v="3"/>
    <x v="10"/>
    <n v="14.7418775510204"/>
    <n v="0.23132997959183699"/>
    <n v="1.2935417116085299"/>
    <n v="1.30501781476169"/>
    <n v="2.8935714285713798"/>
    <n v="6"/>
    <x v="29"/>
    <x v="3"/>
  </r>
  <r>
    <x v="3"/>
    <x v="4"/>
    <x v="0"/>
    <n v="375.63901020408099"/>
    <n v="5.8822239591836603"/>
    <n v="4.7364572822400399"/>
    <n v="4.6086940866295896"/>
    <n v="6.6950102040816404"/>
    <n v="33"/>
    <x v="31"/>
    <x v="3"/>
  </r>
  <r>
    <x v="3"/>
    <x v="4"/>
    <x v="1"/>
    <n v="789.96407142856503"/>
    <n v="12.379742806122399"/>
    <n v="9.9607095567445292"/>
    <n v="9.6994687486345903"/>
    <n v="13.5187040816327"/>
    <n v="33"/>
    <x v="31"/>
    <x v="3"/>
  </r>
  <r>
    <x v="3"/>
    <x v="4"/>
    <x v="2"/>
    <n v="275.40391836734602"/>
    <n v="4.53890284693877"/>
    <n v="3.4725863376111299"/>
    <n v="3.5562084775459599"/>
    <n v="9.63539795918369"/>
    <n v="33"/>
    <x v="31"/>
    <x v="3"/>
  </r>
  <r>
    <x v="3"/>
    <x v="4"/>
    <x v="3"/>
    <n v="180.88156122448899"/>
    <n v="2.8425687755102"/>
    <n v="2.2807476449776098"/>
    <n v="2.2271389184491102"/>
    <n v="3.8064489795918299"/>
    <n v="33"/>
    <x v="31"/>
    <x v="3"/>
  </r>
  <r>
    <x v="3"/>
    <x v="4"/>
    <x v="4"/>
    <n v="1366.30654081632"/>
    <n v="21.372241591836701"/>
    <n v="17.227850114677299"/>
    <n v="16.745048152839502"/>
    <n v="22.263642857142798"/>
    <n v="33"/>
    <x v="31"/>
    <x v="3"/>
  </r>
  <r>
    <x v="3"/>
    <x v="4"/>
    <x v="5"/>
    <n v="644.37240816326505"/>
    <n v="10.9414849693877"/>
    <n v="8.1249345840340208"/>
    <n v="8.5726006740419791"/>
    <n v="23.723255102040799"/>
    <n v="33"/>
    <x v="31"/>
    <x v="3"/>
  </r>
  <r>
    <x v="3"/>
    <x v="4"/>
    <x v="6"/>
    <n v="974.02922448979496"/>
    <n v="16.390837765306099"/>
    <n v="12.281599323091701"/>
    <n v="12.842142293125899"/>
    <n v="33.913999999999803"/>
    <n v="33"/>
    <x v="31"/>
    <x v="3"/>
  </r>
  <r>
    <x v="3"/>
    <x v="4"/>
    <x v="7"/>
    <n v="429.994918367347"/>
    <n v="7.2428070612244797"/>
    <n v="5.42183454620631"/>
    <n v="5.6747043814184801"/>
    <n v="17.0058673469387"/>
    <n v="33"/>
    <x v="31"/>
    <x v="3"/>
  </r>
  <r>
    <x v="3"/>
    <x v="4"/>
    <x v="8"/>
    <n v="1512.69241836734"/>
    <n v="24.303741744897899"/>
    <n v="19.073639388179402"/>
    <n v="19.041864376450601"/>
    <n v="18.105877551020399"/>
    <n v="33"/>
    <x v="31"/>
    <x v="3"/>
  </r>
  <r>
    <x v="3"/>
    <x v="4"/>
    <x v="9"/>
    <n v="1204.54184693877"/>
    <n v="18.9707565816326"/>
    <n v="15.188148322498201"/>
    <n v="14.863496236004099"/>
    <n v="17.176948979591799"/>
    <n v="33"/>
    <x v="31"/>
    <x v="3"/>
  </r>
  <r>
    <x v="3"/>
    <x v="4"/>
    <x v="10"/>
    <n v="176.97526530612399"/>
    <n v="2.7678966326530601"/>
    <n v="2.2314928997393899"/>
    <n v="2.16863365486009"/>
    <n v="2.8935714285713798"/>
    <n v="33"/>
    <x v="31"/>
    <x v="3"/>
  </r>
  <r>
    <x v="3"/>
    <x v="5"/>
    <x v="0"/>
    <n v="202.58407142857101"/>
    <n v="2.9234023673469398"/>
    <n v="2.86515685412046"/>
    <n v="2.7350183931840801"/>
    <n v="6.6950102040816404"/>
    <n v="32"/>
    <x v="13"/>
    <x v="3"/>
  </r>
  <r>
    <x v="3"/>
    <x v="5"/>
    <x v="1"/>
    <n v="466.49878571428502"/>
    <n v="6.8079902244897896"/>
    <n v="6.5977161180681803"/>
    <n v="6.3692835076599801"/>
    <n v="13.5187040816327"/>
    <n v="32"/>
    <x v="13"/>
    <x v="3"/>
  </r>
  <r>
    <x v="3"/>
    <x v="5"/>
    <x v="2"/>
    <n v="344.97272448979498"/>
    <n v="5.3936267040816297"/>
    <n v="4.8789668362699903"/>
    <n v="5.0460615365169996"/>
    <n v="9.63539795918369"/>
    <n v="32"/>
    <x v="13"/>
    <x v="3"/>
  </r>
  <r>
    <x v="3"/>
    <x v="5"/>
    <x v="3"/>
    <n v="130.661326530612"/>
    <n v="1.9063277346938701"/>
    <n v="1.8479498049265499"/>
    <n v="1.78348402397867"/>
    <n v="3.8064489795918299"/>
    <n v="32"/>
    <x v="13"/>
    <x v="3"/>
  </r>
  <r>
    <x v="3"/>
    <x v="5"/>
    <x v="4"/>
    <n v="808.70541836734606"/>
    <n v="11.706491530612199"/>
    <n v="11.4375619764189"/>
    <n v="10.952125514263299"/>
    <n v="22.263642857142798"/>
    <n v="32"/>
    <x v="13"/>
    <x v="3"/>
  </r>
  <r>
    <x v="3"/>
    <x v="5"/>
    <x v="5"/>
    <n v="1069.7802653061201"/>
    <n v="16.0892380612244"/>
    <n v="15.1299568516439"/>
    <n v="15.0524479699664"/>
    <n v="23.723255102040799"/>
    <n v="32"/>
    <x v="13"/>
    <x v="3"/>
  </r>
  <r>
    <x v="3"/>
    <x v="5"/>
    <x v="6"/>
    <n v="1667.5370204081601"/>
    <n v="25.487433846938799"/>
    <n v="23.584061124996399"/>
    <n v="23.845024258395998"/>
    <n v="33.913999999999803"/>
    <n v="32"/>
    <x v="13"/>
    <x v="3"/>
  </r>
  <r>
    <x v="3"/>
    <x v="5"/>
    <x v="7"/>
    <n v="534.00190816326494"/>
    <n v="8.6111023877550998"/>
    <n v="7.5524162215628401"/>
    <n v="8.0562031690065297"/>
    <n v="17.0058673469387"/>
    <n v="32"/>
    <x v="13"/>
    <x v="3"/>
  </r>
  <r>
    <x v="3"/>
    <x v="5"/>
    <x v="8"/>
    <n v="1194.4290408163199"/>
    <n v="18.521250469387699"/>
    <n v="16.892870840845202"/>
    <n v="17.327741560432599"/>
    <n v="18.105877551020399"/>
    <n v="32"/>
    <x v="13"/>
    <x v="3"/>
  </r>
  <r>
    <x v="3"/>
    <x v="5"/>
    <x v="9"/>
    <n v="555.290010204081"/>
    <n v="8.0565758367346891"/>
    <n v="7.8534949344317697"/>
    <n v="7.5374102948233803"/>
    <n v="17.176948979591799"/>
    <n v="32"/>
    <x v="13"/>
    <x v="3"/>
  </r>
  <r>
    <x v="3"/>
    <x v="5"/>
    <x v="10"/>
    <n v="96.149581632653593"/>
    <n v="1.3844111938775501"/>
    <n v="1.3598484367155199"/>
    <n v="1.29519977177185"/>
    <n v="2.8935714285713798"/>
    <n v="32"/>
    <x v="13"/>
    <x v="3"/>
  </r>
  <r>
    <x v="3"/>
    <x v="6"/>
    <x v="0"/>
    <n v="433.58929591836699"/>
    <n v="6.5507366326530496"/>
    <n v="3.6238844181439802"/>
    <n v="3.5879189109813301"/>
    <n v="6.6950102040816404"/>
    <n v="42"/>
    <x v="9"/>
    <x v="3"/>
  </r>
  <r>
    <x v="3"/>
    <x v="6"/>
    <x v="1"/>
    <n v="981.19123469387296"/>
    <n v="14.758426285714201"/>
    <n v="8.2006720647828395"/>
    <n v="8.0833713422230193"/>
    <n v="13.5187040816327"/>
    <n v="42"/>
    <x v="9"/>
    <x v="3"/>
  </r>
  <r>
    <x v="3"/>
    <x v="6"/>
    <x v="2"/>
    <n v="391.36113265306102"/>
    <n v="5.3737136836734702"/>
    <n v="3.2709467780671999"/>
    <n v="2.94324898542633"/>
    <n v="9.63539795918369"/>
    <n v="42"/>
    <x v="9"/>
    <x v="3"/>
  </r>
  <r>
    <x v="3"/>
    <x v="6"/>
    <x v="3"/>
    <n v="253.005071428571"/>
    <n v="3.8428507448979499"/>
    <n v="2.1145843421236599"/>
    <n v="2.1047765515363102"/>
    <n v="3.8064489795918299"/>
    <n v="42"/>
    <x v="9"/>
    <x v="3"/>
  </r>
  <r>
    <x v="3"/>
    <x v="6"/>
    <x v="4"/>
    <n v="1811.3755204081599"/>
    <n v="27.302312102040698"/>
    <n v="15.139247176089"/>
    <n v="14.9538116699943"/>
    <n v="22.263642857142798"/>
    <n v="42"/>
    <x v="9"/>
    <x v="3"/>
  </r>
  <r>
    <x v="3"/>
    <x v="6"/>
    <x v="5"/>
    <n v="1067.8892755101999"/>
    <n v="16.736206969387698"/>
    <n v="8.9252833090074599"/>
    <n v="9.1666261141145"/>
    <n v="23.723255102040799"/>
    <n v="42"/>
    <x v="9"/>
    <x v="3"/>
  </r>
  <r>
    <x v="3"/>
    <x v="6"/>
    <x v="6"/>
    <n v="1718.46854081632"/>
    <n v="26.859237734693799"/>
    <n v="14.3627424079845"/>
    <n v="14.711134397082599"/>
    <n v="33.913999999999803"/>
    <n v="42"/>
    <x v="9"/>
    <x v="3"/>
  </r>
  <r>
    <x v="3"/>
    <x v="6"/>
    <x v="7"/>
    <n v="588.05505102040797"/>
    <n v="9.2390510204081604"/>
    <n v="4.91488963510976"/>
    <n v="5.0603417194958302"/>
    <n v="17.0058673469387"/>
    <n v="42"/>
    <x v="9"/>
    <x v="3"/>
  </r>
  <r>
    <x v="3"/>
    <x v="6"/>
    <x v="8"/>
    <n v="2518.11159183673"/>
    <n v="38.807344193877498"/>
    <n v="21.0460577479821"/>
    <n v="21.255259053482"/>
    <n v="18.105877551020399"/>
    <n v="42"/>
    <x v="9"/>
    <x v="3"/>
  </r>
  <r>
    <x v="3"/>
    <x v="6"/>
    <x v="9"/>
    <n v="1984.35272448979"/>
    <n v="29.8310085510203"/>
    <n v="16.584968739020699"/>
    <n v="16.338809772986401"/>
    <n v="17.176948979591799"/>
    <n v="42"/>
    <x v="9"/>
    <x v="3"/>
  </r>
  <r>
    <x v="3"/>
    <x v="6"/>
    <x v="10"/>
    <n v="217.366704081634"/>
    <n v="3.2767230918367201"/>
    <n v="1.81672338168848"/>
    <n v="1.7947014826771901"/>
    <n v="2.8935714285713798"/>
    <n v="42"/>
    <x v="9"/>
    <x v="3"/>
  </r>
  <r>
    <x v="3"/>
    <x v="7"/>
    <x v="0"/>
    <n v="10.557132653061201"/>
    <n v="0.116128459183673"/>
    <n v="3.1689250001163898"/>
    <n v="3.1689250001163898"/>
    <n v="6.6950102040816404"/>
    <n v="1"/>
    <x v="32"/>
    <x v="3"/>
  </r>
  <r>
    <x v="3"/>
    <x v="7"/>
    <x v="1"/>
    <n v="26.517806122448899"/>
    <n v="0.29169586734693798"/>
    <n v="7.9598259803338998"/>
    <n v="7.9598259803338998"/>
    <n v="13.5187040816327"/>
    <n v="1"/>
    <x v="32"/>
    <x v="3"/>
  </r>
  <r>
    <x v="3"/>
    <x v="7"/>
    <x v="2"/>
    <n v="0.42330612244897903"/>
    <n v="4.65636734693877E-3"/>
    <n v="0.12706341752198499"/>
    <n v="0.12706341752198499"/>
    <n v="9.63539795918369"/>
    <n v="1"/>
    <x v="32"/>
    <x v="3"/>
  </r>
  <r>
    <x v="3"/>
    <x v="7"/>
    <x v="3"/>
    <n v="6.5013367346938704"/>
    <n v="7.1514704081632505E-2"/>
    <n v="1.95150039218011"/>
    <n v="1.95150039218011"/>
    <n v="3.8064489795918299"/>
    <n v="1"/>
    <x v="32"/>
    <x v="3"/>
  </r>
  <r>
    <x v="3"/>
    <x v="7"/>
    <x v="4"/>
    <n v="48.551591836734602"/>
    <n v="0.53406751020408105"/>
    <n v="14.5736875933127"/>
    <n v="14.5736875933127"/>
    <n v="22.263642857142798"/>
    <n v="1"/>
    <x v="32"/>
    <x v="3"/>
  </r>
  <r>
    <x v="3"/>
    <x v="7"/>
    <x v="5"/>
    <n v="48.5384183673469"/>
    <n v="0.53392260204081599"/>
    <n v="14.5697333248714"/>
    <n v="14.5697333248714"/>
    <n v="23.723255102040799"/>
    <n v="1"/>
    <x v="32"/>
    <x v="3"/>
  </r>
  <r>
    <x v="3"/>
    <x v="7"/>
    <x v="6"/>
    <n v="42.190244897959097"/>
    <n v="0.46409269387754998"/>
    <n v="12.6642078120907"/>
    <n v="12.6642078120907"/>
    <n v="33.913999999999803"/>
    <n v="1"/>
    <x v="32"/>
    <x v="3"/>
  </r>
  <r>
    <x v="3"/>
    <x v="7"/>
    <x v="7"/>
    <n v="8.7119081632652993"/>
    <n v="9.5830989795918295E-2"/>
    <n v="2.6150456269282798"/>
    <n v="2.6150456269282798"/>
    <n v="17.0058673469387"/>
    <n v="1"/>
    <x v="32"/>
    <x v="3"/>
  </r>
  <r>
    <x v="3"/>
    <x v="7"/>
    <x v="8"/>
    <n v="75.002132653061196"/>
    <n v="0.82502345918367304"/>
    <n v="22.513322607290799"/>
    <n v="22.513322607290799"/>
    <n v="18.105877551020399"/>
    <n v="1"/>
    <x v="32"/>
    <x v="3"/>
  </r>
  <r>
    <x v="3"/>
    <x v="7"/>
    <x v="9"/>
    <n v="60.397795918367301"/>
    <n v="0.66437575510204006"/>
    <n v="18.129552003132499"/>
    <n v="18.129552003132499"/>
    <n v="17.176948979591799"/>
    <n v="1"/>
    <x v="32"/>
    <x v="3"/>
  </r>
  <r>
    <x v="3"/>
    <x v="7"/>
    <x v="10"/>
    <n v="5.7538775510204196"/>
    <n v="6.3292653061224696E-2"/>
    <n v="1.7271362422210099"/>
    <n v="1.7271362422210099"/>
    <n v="2.8935714285713798"/>
    <n v="1"/>
    <x v="32"/>
    <x v="3"/>
  </r>
  <r>
    <x v="3"/>
    <x v="8"/>
    <x v="0"/>
    <n v="67.786663265306004"/>
    <n v="0.97294183673469403"/>
    <n v="2.4050190172505799"/>
    <n v="2.37169956376336"/>
    <n v="6.6950102040816404"/>
    <n v="18"/>
    <x v="28"/>
    <x v="3"/>
  </r>
  <r>
    <x v="3"/>
    <x v="8"/>
    <x v="1"/>
    <n v="194.270520408164"/>
    <n v="2.7900392959183602"/>
    <n v="6.8925696230858504"/>
    <n v="6.8011619309332199"/>
    <n v="13.5187040816327"/>
    <n v="18"/>
    <x v="28"/>
    <x v="3"/>
  </r>
  <r>
    <x v="3"/>
    <x v="8"/>
    <x v="2"/>
    <n v="29.798040816326498"/>
    <n v="0.47314111224489702"/>
    <n v="1.0572117196503601"/>
    <n v="1.1533562718155901"/>
    <n v="9.63539795918369"/>
    <n v="18"/>
    <x v="28"/>
    <x v="3"/>
  </r>
  <r>
    <x v="3"/>
    <x v="8"/>
    <x v="3"/>
    <n v="53.938622448979601"/>
    <n v="0.78057925510203996"/>
    <n v="1.91370111029626"/>
    <n v="1.9027853556194301"/>
    <n v="3.8064489795918299"/>
    <n v="18"/>
    <x v="28"/>
    <x v="3"/>
  </r>
  <r>
    <x v="3"/>
    <x v="8"/>
    <x v="4"/>
    <n v="302.10160204081598"/>
    <n v="4.3124576122448897"/>
    <n v="10.7183340062984"/>
    <n v="10.5122972941888"/>
    <n v="22.263642857142798"/>
    <n v="18"/>
    <x v="28"/>
    <x v="3"/>
  </r>
  <r>
    <x v="3"/>
    <x v="8"/>
    <x v="5"/>
    <n v="683.21493877550995"/>
    <n v="9.9242261020408105"/>
    <n v="24.2399439871201"/>
    <n v="24.1918702929798"/>
    <n v="23.723255102040799"/>
    <n v="18"/>
    <x v="28"/>
    <x v="3"/>
  </r>
  <r>
    <x v="3"/>
    <x v="8"/>
    <x v="6"/>
    <n v="856.59493877550995"/>
    <n v="12.5666516530612"/>
    <n v="30.391333908451699"/>
    <n v="30.6332003807733"/>
    <n v="33.913999999999803"/>
    <n v="18"/>
    <x v="28"/>
    <x v="3"/>
  </r>
  <r>
    <x v="3"/>
    <x v="8"/>
    <x v="7"/>
    <n v="270.35288775510202"/>
    <n v="3.9435753877551001"/>
    <n v="9.59191388245263"/>
    <n v="9.6130885461729196"/>
    <n v="17.0058673469387"/>
    <n v="18"/>
    <x v="28"/>
    <x v="3"/>
  </r>
  <r>
    <x v="3"/>
    <x v="8"/>
    <x v="8"/>
    <n v="102.068765306122"/>
    <n v="1.5656654693877501"/>
    <n v="3.6213218029002499"/>
    <n v="3.8165571368670199"/>
    <n v="18.105877551020399"/>
    <n v="18"/>
    <x v="28"/>
    <x v="3"/>
  </r>
  <r>
    <x v="3"/>
    <x v="8"/>
    <x v="9"/>
    <n v="226.540928571428"/>
    <n v="3.2353915408163201"/>
    <n v="8.0374990470838394"/>
    <n v="7.8867784447532001"/>
    <n v="17.176948979591799"/>
    <n v="18"/>
    <x v="28"/>
    <x v="3"/>
  </r>
  <r>
    <x v="3"/>
    <x v="8"/>
    <x v="10"/>
    <n v="31.8820816326532"/>
    <n v="0.45831069387754902"/>
    <n v="1.13115189540992"/>
    <n v="1.1172047821332101"/>
    <n v="2.8935714285713798"/>
    <n v="18"/>
    <x v="28"/>
    <x v="3"/>
  </r>
  <r>
    <x v="3"/>
    <x v="9"/>
    <x v="0"/>
    <n v="1.1592040816326501"/>
    <n v="1.5069653061224399E-2"/>
    <n v="0.55670038123993904"/>
    <n v="0.55670038123993904"/>
    <n v="6.6950102040816404"/>
    <n v="1"/>
    <x v="32"/>
    <x v="3"/>
  </r>
  <r>
    <x v="3"/>
    <x v="9"/>
    <x v="1"/>
    <n v="5.6955306122448901"/>
    <n v="7.4041897959183603E-2"/>
    <n v="2.7352423213820698"/>
    <n v="2.7352423213820698"/>
    <n v="13.5187040816327"/>
    <n v="1"/>
    <x v="32"/>
    <x v="3"/>
  </r>
  <r>
    <x v="3"/>
    <x v="9"/>
    <x v="2"/>
    <n v="8.6184591836734601"/>
    <n v="0.112039969387754"/>
    <n v="4.1389601617813403"/>
    <n v="4.1389601617813296"/>
    <n v="9.63539795918369"/>
    <n v="1"/>
    <x v="32"/>
    <x v="3"/>
  </r>
  <r>
    <x v="3"/>
    <x v="9"/>
    <x v="3"/>
    <n v="2.5708571428571401"/>
    <n v="3.3421142857142802E-2"/>
    <n v="1.23463777795386"/>
    <n v="1.23463777795386"/>
    <n v="3.8064489795918299"/>
    <n v="1"/>
    <x v="32"/>
    <x v="3"/>
  </r>
  <r>
    <x v="3"/>
    <x v="9"/>
    <x v="4"/>
    <n v="7.8578061224489799"/>
    <n v="0.102151479591836"/>
    <n v="3.7736613710985099"/>
    <n v="3.7736613710985099"/>
    <n v="22.263642857142798"/>
    <n v="1"/>
    <x v="32"/>
    <x v="3"/>
  </r>
  <r>
    <x v="3"/>
    <x v="9"/>
    <x v="5"/>
    <n v="36.952714285714201"/>
    <n v="0.48038528571428502"/>
    <n v="17.746305811599701"/>
    <n v="17.746305811599701"/>
    <n v="23.723255102040799"/>
    <n v="1"/>
    <x v="32"/>
    <x v="3"/>
  </r>
  <r>
    <x v="3"/>
    <x v="9"/>
    <x v="6"/>
    <n v="105.87768367346899"/>
    <n v="1.3764098877551001"/>
    <n v="50.847083615170099"/>
    <n v="50.847083615170199"/>
    <n v="33.913999999999803"/>
    <n v="1"/>
    <x v="32"/>
    <x v="3"/>
  </r>
  <r>
    <x v="3"/>
    <x v="9"/>
    <x v="7"/>
    <n v="31.2119591836734"/>
    <n v="0.40575546938775398"/>
    <n v="14.989344716871599"/>
    <n v="14.989344716871599"/>
    <n v="17.0058673469387"/>
    <n v="1"/>
    <x v="32"/>
    <x v="3"/>
  </r>
  <r>
    <x v="3"/>
    <x v="9"/>
    <x v="8"/>
    <n v="1.58836734693877"/>
    <n v="2.0648775510204002E-2"/>
    <n v="0.76280330754572001"/>
    <n v="0.76280330754571901"/>
    <n v="18.105877551020399"/>
    <n v="1"/>
    <x v="32"/>
    <x v="3"/>
  </r>
  <r>
    <x v="3"/>
    <x v="9"/>
    <x v="9"/>
    <n v="6.10783673469387"/>
    <n v="7.9401877551020295E-2"/>
    <n v="2.93324971213559"/>
    <n v="2.93324971213559"/>
    <n v="17.176948979591799"/>
    <n v="1"/>
    <x v="32"/>
    <x v="3"/>
  </r>
  <r>
    <x v="3"/>
    <x v="9"/>
    <x v="10"/>
    <n v="0.58722448979591801"/>
    <n v="7.6339183673469297E-3"/>
    <n v="0.28201082322138699"/>
    <n v="0.28201082322138699"/>
    <n v="2.8935714285713798"/>
    <n v="1"/>
    <x v="32"/>
    <x v="3"/>
  </r>
  <r>
    <x v="3"/>
    <x v="10"/>
    <x v="0"/>
    <n v="13.1241020408163"/>
    <n v="0.17743226530612199"/>
    <n v="1.4050549081136601"/>
    <n v="1.4272264683478"/>
    <n v="6.6950102040816404"/>
    <n v="6"/>
    <x v="29"/>
    <x v="3"/>
  </r>
  <r>
    <x v="3"/>
    <x v="10"/>
    <x v="1"/>
    <n v="39.785346938775497"/>
    <n v="0.52492340816326399"/>
    <n v="4.2593845135826296"/>
    <n v="4.2223694810714596"/>
    <n v="13.5187040816327"/>
    <n v="6"/>
    <x v="29"/>
    <x v="3"/>
  </r>
  <r>
    <x v="3"/>
    <x v="10"/>
    <x v="2"/>
    <n v="10.273673469387701"/>
    <n v="0.15260503061224401"/>
    <n v="1.0998905134710799"/>
    <n v="1.2275216039036001"/>
    <n v="9.63539795918369"/>
    <n v="6"/>
    <x v="29"/>
    <x v="3"/>
  </r>
  <r>
    <x v="3"/>
    <x v="10"/>
    <x v="3"/>
    <n v="12.4212653061224"/>
    <n v="0.16566722448979501"/>
    <n v="1.3298098208221301"/>
    <n v="1.33259104437187"/>
    <n v="3.8064489795918299"/>
    <n v="6"/>
    <x v="29"/>
    <x v="3"/>
  </r>
  <r>
    <x v="3"/>
    <x v="10"/>
    <x v="4"/>
    <n v="57.598642857142899"/>
    <n v="0.77549878571428399"/>
    <n v="6.16646042490542"/>
    <n v="6.2379432017814302"/>
    <n v="22.263642857142798"/>
    <n v="6"/>
    <x v="29"/>
    <x v="3"/>
  </r>
  <r>
    <x v="3"/>
    <x v="10"/>
    <x v="5"/>
    <n v="198.417061224489"/>
    <n v="2.6152327551020398"/>
    <n v="21.242357371188"/>
    <n v="21.036362256504301"/>
    <n v="23.723255102040799"/>
    <n v="6"/>
    <x v="29"/>
    <x v="3"/>
  </r>
  <r>
    <x v="3"/>
    <x v="10"/>
    <x v="6"/>
    <n v="359.80857142857099"/>
    <n v="4.7105594387755101"/>
    <n v="38.520791570714898"/>
    <n v="37.890713395034197"/>
    <n v="33.913999999999803"/>
    <n v="6"/>
    <x v="29"/>
    <x v="3"/>
  </r>
  <r>
    <x v="3"/>
    <x v="10"/>
    <x v="7"/>
    <n v="131.026102040816"/>
    <n v="1.76273456122448"/>
    <n v="14.0275401083364"/>
    <n v="14.1790525985254"/>
    <n v="17.0058673469387"/>
    <n v="6"/>
    <x v="29"/>
    <x v="3"/>
  </r>
  <r>
    <x v="3"/>
    <x v="10"/>
    <x v="8"/>
    <n v="54.897897959183602"/>
    <n v="0.77682968367346905"/>
    <n v="5.8773210336816497"/>
    <n v="6.2486486548778002"/>
    <n v="18.105877551020399"/>
    <n v="6"/>
    <x v="29"/>
    <x v="3"/>
  </r>
  <r>
    <x v="3"/>
    <x v="10"/>
    <x v="9"/>
    <n v="50.435193877551001"/>
    <n v="0.68680129591836703"/>
    <n v="5.3995478303146003"/>
    <n v="5.5244799266869302"/>
    <n v="17.176948979591799"/>
    <n v="6"/>
    <x v="29"/>
    <x v="3"/>
  </r>
  <r>
    <x v="3"/>
    <x v="10"/>
    <x v="10"/>
    <n v="6.2754285714285896"/>
    <n v="8.3678469387755305E-2"/>
    <n v="0.67184190486940298"/>
    <n v="0.67309136889498"/>
    <n v="2.8935714285713798"/>
    <n v="6"/>
    <x v="29"/>
    <x v="3"/>
  </r>
  <r>
    <x v="4"/>
    <x v="0"/>
    <x v="0"/>
    <n v="129.82940816326499"/>
    <n v="0.49733867346938698"/>
    <n v="3.1743840316418801"/>
    <n v="3.5061742322867202"/>
    <n v="6.6950102040816404"/>
    <n v="21"/>
    <x v="33"/>
    <x v="0"/>
  </r>
  <r>
    <x v="4"/>
    <x v="0"/>
    <x v="1"/>
    <n v="274.61326530612098"/>
    <n v="1.0314003775510101"/>
    <n v="6.7144106762664801"/>
    <n v="7.2712411478348002"/>
    <n v="13.5187040816327"/>
    <n v="21"/>
    <x v="33"/>
    <x v="0"/>
  </r>
  <r>
    <x v="4"/>
    <x v="0"/>
    <x v="2"/>
    <n v="267.119132653061"/>
    <n v="1.2851153877551"/>
    <n v="6.53117595802017"/>
    <n v="9.0598996185633407"/>
    <n v="9.63539795918369"/>
    <n v="21"/>
    <x v="33"/>
    <x v="0"/>
  </r>
  <r>
    <x v="4"/>
    <x v="0"/>
    <x v="3"/>
    <n v="81.973602040816303"/>
    <n v="0.297826877551019"/>
    <n v="2.00428929790161"/>
    <n v="2.0996415108186302"/>
    <n v="3.8064489795918299"/>
    <n v="21"/>
    <x v="33"/>
    <x v="0"/>
  </r>
  <r>
    <x v="4"/>
    <x v="0"/>
    <x v="4"/>
    <n v="476.80919387755102"/>
    <n v="1.8174395102040799"/>
    <n v="11.6581867898647"/>
    <n v="12.812716805160299"/>
    <n v="22.263642857142798"/>
    <n v="21"/>
    <x v="33"/>
    <x v="0"/>
  </r>
  <r>
    <x v="4"/>
    <x v="0"/>
    <x v="5"/>
    <n v="499.93339795918303"/>
    <n v="1.81786036734693"/>
    <n v="12.2235833761978"/>
    <n v="12.8156837943539"/>
    <n v="23.723255102040799"/>
    <n v="21"/>
    <x v="33"/>
    <x v="0"/>
  </r>
  <r>
    <x v="4"/>
    <x v="0"/>
    <x v="6"/>
    <n v="756.98580612244996"/>
    <n v="2.5652132755102"/>
    <n v="18.508623655688599"/>
    <n v="18.0844265019083"/>
    <n v="33.913999999999803"/>
    <n v="21"/>
    <x v="33"/>
    <x v="0"/>
  </r>
  <r>
    <x v="4"/>
    <x v="0"/>
    <x v="7"/>
    <n v="337.82058163265202"/>
    <n v="1.0754548877551"/>
    <n v="8.2598563381427397"/>
    <n v="7.5818198273813699"/>
    <n v="17.0058673469387"/>
    <n v="21"/>
    <x v="33"/>
    <x v="0"/>
  </r>
  <r>
    <x v="4"/>
    <x v="0"/>
    <x v="8"/>
    <n v="771.92352040816297"/>
    <n v="2.0734321326530498"/>
    <n v="18.8738570983163"/>
    <n v="14.617432151796899"/>
    <n v="18.105877551020399"/>
    <n v="21"/>
    <x v="33"/>
    <x v="0"/>
  </r>
  <r>
    <x v="4"/>
    <x v="0"/>
    <x v="9"/>
    <n v="438.676612244897"/>
    <n v="1.5197107653061199"/>
    <n v="10.7258290141306"/>
    <n v="10.7137671170328"/>
    <n v="17.176948979591799"/>
    <n v="21"/>
    <x v="33"/>
    <x v="0"/>
  </r>
  <r>
    <x v="4"/>
    <x v="0"/>
    <x v="10"/>
    <n v="54.224163265306601"/>
    <n v="0.20386145918367299"/>
    <n v="1.32580376382885"/>
    <n v="1.4371972928627701"/>
    <n v="2.8935714285713798"/>
    <n v="21"/>
    <x v="33"/>
    <x v="0"/>
  </r>
  <r>
    <x v="4"/>
    <x v="1"/>
    <x v="0"/>
    <n v="482.58205102040699"/>
    <n v="1.7551434795918299"/>
    <n v="4.8104673343043904"/>
    <n v="4.4936857327962496"/>
    <n v="6.6950102040816404"/>
    <n v="44"/>
    <x v="34"/>
    <x v="0"/>
  </r>
  <r>
    <x v="4"/>
    <x v="1"/>
    <x v="1"/>
    <n v="1023.66765306121"/>
    <n v="3.79532289795918"/>
    <n v="10.204108909195201"/>
    <n v="9.7171476612728505"/>
    <n v="13.5187040816327"/>
    <n v="44"/>
    <x v="34"/>
    <x v="0"/>
  </r>
  <r>
    <x v="4"/>
    <x v="1"/>
    <x v="2"/>
    <n v="356.79541836734597"/>
    <n v="1.55583836734693"/>
    <n v="3.5566028646453001"/>
    <n v="3.9834057757545001"/>
    <n v="9.63539795918369"/>
    <n v="44"/>
    <x v="34"/>
    <x v="0"/>
  </r>
  <r>
    <x v="4"/>
    <x v="1"/>
    <x v="3"/>
    <n v="196.46120408163199"/>
    <n v="0.75633445918367204"/>
    <n v="1.95836169765219"/>
    <n v="1.9364396176010801"/>
    <n v="3.8064489795918299"/>
    <n v="44"/>
    <x v="34"/>
    <x v="0"/>
  </r>
  <r>
    <x v="4"/>
    <x v="1"/>
    <x v="4"/>
    <n v="1764.9347755102001"/>
    <n v="6.6234235612244898"/>
    <n v="17.593196984466001"/>
    <n v="16.957920708717499"/>
    <n v="22.263642857142798"/>
    <n v="44"/>
    <x v="34"/>
    <x v="0"/>
  </r>
  <r>
    <x v="4"/>
    <x v="1"/>
    <x v="5"/>
    <n v="689.87157142857097"/>
    <n v="2.5417505204081601"/>
    <n v="6.8767676961985398"/>
    <n v="6.5076321011327298"/>
    <n v="23.723255102040799"/>
    <n v="44"/>
    <x v="34"/>
    <x v="0"/>
  </r>
  <r>
    <x v="4"/>
    <x v="1"/>
    <x v="6"/>
    <n v="1205.44604081632"/>
    <n v="4.70767084693877"/>
    <n v="12.0161095721487"/>
    <n v="12.0530278951948"/>
    <n v="33.913999999999803"/>
    <n v="44"/>
    <x v="34"/>
    <x v="0"/>
  </r>
  <r>
    <x v="4"/>
    <x v="1"/>
    <x v="7"/>
    <n v="574.61673469387699"/>
    <n v="2.1584169489795801"/>
    <n v="5.7278861203908598"/>
    <n v="5.5261849312233"/>
    <n v="17.0058673469387"/>
    <n v="44"/>
    <x v="34"/>
    <x v="0"/>
  </r>
  <r>
    <x v="4"/>
    <x v="1"/>
    <x v="8"/>
    <n v="1866.6971122448899"/>
    <n v="8.1683602755101994"/>
    <n v="18.607582819350799"/>
    <n v="20.913415032562501"/>
    <n v="18.105877551020399"/>
    <n v="44"/>
    <x v="34"/>
    <x v="0"/>
  </r>
  <r>
    <x v="4"/>
    <x v="1"/>
    <x v="9"/>
    <n v="1652.3876530612199"/>
    <n v="6.18629506122448"/>
    <n v="16.471306406550799"/>
    <n v="15.8387426320025"/>
    <n v="17.176948979591799"/>
    <n v="44"/>
    <x v="34"/>
    <x v="0"/>
  </r>
  <r>
    <x v="4"/>
    <x v="1"/>
    <x v="10"/>
    <n v="218.45596938775699"/>
    <n v="0.80943704081632395"/>
    <n v="2.1776095950969401"/>
    <n v="2.07239791174168"/>
    <n v="2.8935714285713798"/>
    <n v="44"/>
    <x v="34"/>
    <x v="0"/>
  </r>
  <r>
    <x v="4"/>
    <x v="2"/>
    <x v="0"/>
    <n v="55.387500000000003"/>
    <n v="0.147664040816326"/>
    <n v="3.5089495692582902"/>
    <n v="3.7138693621553398"/>
    <n v="6.6950102040816404"/>
    <n v="12"/>
    <x v="35"/>
    <x v="0"/>
  </r>
  <r>
    <x v="4"/>
    <x v="2"/>
    <x v="1"/>
    <n v="120.205306122449"/>
    <n v="0.32330368367347001"/>
    <n v="7.6153348163561798"/>
    <n v="8.1313476106235996"/>
    <n v="13.5187040816327"/>
    <n v="12"/>
    <x v="35"/>
    <x v="0"/>
  </r>
  <r>
    <x v="4"/>
    <x v="2"/>
    <x v="2"/>
    <n v="136.914540816326"/>
    <n v="0.24204932653061101"/>
    <n v="8.6739105217358805"/>
    <n v="6.0877351924191601"/>
    <n v="9.63539795918369"/>
    <n v="12"/>
    <x v="35"/>
    <x v="0"/>
  </r>
  <r>
    <x v="4"/>
    <x v="2"/>
    <x v="3"/>
    <n v="28.4207551020408"/>
    <n v="7.7137948979591697E-2"/>
    <n v="1.80053254567008"/>
    <n v="1.9400814429231801"/>
    <n v="3.8064489795918299"/>
    <n v="12"/>
    <x v="35"/>
    <x v="0"/>
  </r>
  <r>
    <x v="4"/>
    <x v="2"/>
    <x v="4"/>
    <n v="204.70901020408101"/>
    <n v="0.57208237755101898"/>
    <n v="12.9688755256854"/>
    <n v="14.3883318028555"/>
    <n v="22.263642857142798"/>
    <n v="12"/>
    <x v="35"/>
    <x v="0"/>
  </r>
  <r>
    <x v="4"/>
    <x v="2"/>
    <x v="5"/>
    <n v="89.123051020408099"/>
    <n v="0.23514533673469301"/>
    <n v="5.6461889684323303"/>
    <n v="5.9140942976018103"/>
    <n v="23.723255102040799"/>
    <n v="12"/>
    <x v="35"/>
    <x v="0"/>
  </r>
  <r>
    <x v="4"/>
    <x v="2"/>
    <x v="6"/>
    <n v="223.08654081632599"/>
    <n v="0.66019614285714201"/>
    <n v="14.1331423390615"/>
    <n v="16.604463851968301"/>
    <n v="33.913999999999803"/>
    <n v="12"/>
    <x v="35"/>
    <x v="0"/>
  </r>
  <r>
    <x v="4"/>
    <x v="2"/>
    <x v="7"/>
    <n v="176.98564285714201"/>
    <n v="0.403752306122447"/>
    <n v="11.212524401145901"/>
    <n v="10.1546951533912"/>
    <n v="17.0058673469387"/>
    <n v="12"/>
    <x v="35"/>
    <x v="0"/>
  </r>
  <r>
    <x v="4"/>
    <x v="2"/>
    <x v="8"/>
    <n v="338.29057142857101"/>
    <n v="0.75399490816326398"/>
    <n v="21.4316326770196"/>
    <n v="18.963578222349899"/>
    <n v="18.105877551020399"/>
    <n v="12"/>
    <x v="35"/>
    <x v="0"/>
  </r>
  <r>
    <x v="4"/>
    <x v="2"/>
    <x v="9"/>
    <n v="181.46510204081599"/>
    <n v="0.49620777551020301"/>
    <n v="11.4963103884727"/>
    <n v="12.480024551291001"/>
    <n v="17.176948979591799"/>
    <n v="12"/>
    <x v="35"/>
    <x v="0"/>
  </r>
  <r>
    <x v="4"/>
    <x v="2"/>
    <x v="10"/>
    <n v="23.8758163265307"/>
    <n v="6.4482173469387796E-2"/>
    <n v="1.5125982471617201"/>
    <n v="1.62177851242078"/>
    <n v="2.8935714285713798"/>
    <n v="12"/>
    <x v="35"/>
    <x v="0"/>
  </r>
  <r>
    <x v="4"/>
    <x v="3"/>
    <x v="0"/>
    <n v="179.59725510204001"/>
    <n v="0.72037415306122399"/>
    <n v="2.93244941355813"/>
    <n v="2.8102376669255"/>
    <n v="6.6950102040816404"/>
    <n v="28"/>
    <x v="36"/>
    <x v="0"/>
  </r>
  <r>
    <x v="4"/>
    <x v="3"/>
    <x v="1"/>
    <n v="432.97949999999997"/>
    <n v="1.71593671428571"/>
    <n v="7.06965415555098"/>
    <n v="6.6940075071464502"/>
    <n v="13.5187040816327"/>
    <n v="28"/>
    <x v="36"/>
    <x v="0"/>
  </r>
  <r>
    <x v="4"/>
    <x v="3"/>
    <x v="2"/>
    <n v="129.67592857142799"/>
    <n v="0.48391283673469299"/>
    <n v="2.1173380432559301"/>
    <n v="1.8877830020992199"/>
    <n v="9.63539795918369"/>
    <n v="28"/>
    <x v="36"/>
    <x v="0"/>
  </r>
  <r>
    <x v="4"/>
    <x v="3"/>
    <x v="3"/>
    <n v="112.340193877551"/>
    <n v="0.47637298979591802"/>
    <n v="1.8342815733350699"/>
    <n v="1.85836945112692"/>
    <n v="3.8064489795918299"/>
    <n v="28"/>
    <x v="36"/>
    <x v="0"/>
  </r>
  <r>
    <x v="4"/>
    <x v="3"/>
    <x v="4"/>
    <n v="739.57798979591803"/>
    <n v="2.9873658673469299"/>
    <n v="12.0757694276859"/>
    <n v="11.6539551698663"/>
    <n v="22.263642857142798"/>
    <n v="28"/>
    <x v="36"/>
    <x v="0"/>
  </r>
  <r>
    <x v="4"/>
    <x v="3"/>
    <x v="5"/>
    <n v="1061.9230510204"/>
    <n v="4.4632497551020398"/>
    <n v="17.338993440848299"/>
    <n v="17.411497241236699"/>
    <n v="23.723255102040799"/>
    <n v="28"/>
    <x v="36"/>
    <x v="0"/>
  </r>
  <r>
    <x v="4"/>
    <x v="3"/>
    <x v="6"/>
    <n v="1900.3302346938799"/>
    <n v="7.8571791632653101"/>
    <n v="31.028437929792901"/>
    <n v="30.6514895718555"/>
    <n v="33.913999999999803"/>
    <n v="28"/>
    <x v="36"/>
    <x v="0"/>
  </r>
  <r>
    <x v="4"/>
    <x v="3"/>
    <x v="7"/>
    <n v="668.26590816326495"/>
    <n v="3.2124624285714201"/>
    <n v="10.911391543155"/>
    <n v="12.532075008509"/>
    <n v="17.0058673469387"/>
    <n v="28"/>
    <x v="36"/>
    <x v="0"/>
  </r>
  <r>
    <x v="4"/>
    <x v="3"/>
    <x v="8"/>
    <n v="300.13830612244902"/>
    <n v="1.2834339897959099"/>
    <n v="4.9006339171221898"/>
    <n v="5.0067794989729899"/>
    <n v="18.105877551020399"/>
    <n v="28"/>
    <x v="36"/>
    <x v="0"/>
  </r>
  <r>
    <x v="4"/>
    <x v="3"/>
    <x v="9"/>
    <n v="513.74589795918303"/>
    <n v="2.0916900408163199"/>
    <n v="8.3884013501896"/>
    <n v="8.1598515372266398"/>
    <n v="17.176948979591799"/>
    <n v="28"/>
    <x v="36"/>
    <x v="0"/>
  </r>
  <r>
    <x v="4"/>
    <x v="3"/>
    <x v="10"/>
    <n v="85.904959183674094"/>
    <n v="0.34194482653061298"/>
    <n v="1.40264920550578"/>
    <n v="1.3339543450345901"/>
    <n v="2.8935714285713798"/>
    <n v="28"/>
    <x v="36"/>
    <x v="0"/>
  </r>
  <r>
    <x v="4"/>
    <x v="4"/>
    <x v="0"/>
    <n v="782.99885714285494"/>
    <n v="3.7717886632652999"/>
    <n v="4.8118921270838904"/>
    <n v="4.5441922437471796"/>
    <n v="6.6950102040816404"/>
    <n v="75"/>
    <x v="37"/>
    <x v="0"/>
  </r>
  <r>
    <x v="4"/>
    <x v="4"/>
    <x v="1"/>
    <n v="1665.99225510203"/>
    <n v="8.1363570306122401"/>
    <n v="10.238297212029799"/>
    <n v="9.8025562436622895"/>
    <n v="13.5187040816327"/>
    <n v="75"/>
    <x v="37"/>
    <x v="0"/>
  </r>
  <r>
    <x v="4"/>
    <x v="4"/>
    <x v="2"/>
    <n v="800.15136734693795"/>
    <n v="4.4653293877550997"/>
    <n v="4.9173022794204"/>
    <n v="5.3797593081597901"/>
    <n v="9.63539795918369"/>
    <n v="75"/>
    <x v="37"/>
    <x v="0"/>
  </r>
  <r>
    <x v="4"/>
    <x v="4"/>
    <x v="3"/>
    <n v="352.53037755102002"/>
    <n v="1.7610133469387701"/>
    <n v="2.1664631216519998"/>
    <n v="2.12164145627571"/>
    <n v="3.8064489795918299"/>
    <n v="75"/>
    <x v="37"/>
    <x v="0"/>
  </r>
  <r>
    <x v="4"/>
    <x v="4"/>
    <x v="4"/>
    <n v="2884.5547346938702"/>
    <n v="14.367561051020299"/>
    <n v="17.726930367005099"/>
    <n v="17.3098138094219"/>
    <n v="22.263642857142798"/>
    <n v="75"/>
    <x v="37"/>
    <x v="0"/>
  </r>
  <r>
    <x v="4"/>
    <x v="4"/>
    <x v="5"/>
    <n v="1182.79521428571"/>
    <n v="5.9115113877551"/>
    <n v="7.2688266753568502"/>
    <n v="7.1220968604863604"/>
    <n v="23.723255102040799"/>
    <n v="75"/>
    <x v="37"/>
    <x v="0"/>
  </r>
  <r>
    <x v="4"/>
    <x v="4"/>
    <x v="6"/>
    <n v="1841.6729183673399"/>
    <n v="10.029280173469401"/>
    <n v="11.317936591749801"/>
    <n v="12.08312056784"/>
    <n v="33.913999999999803"/>
    <n v="75"/>
    <x v="37"/>
    <x v="0"/>
  </r>
  <r>
    <x v="4"/>
    <x v="4"/>
    <x v="7"/>
    <n v="851.68760204081605"/>
    <n v="4.3761920816326496"/>
    <n v="5.2340164096145596"/>
    <n v="5.2723680698714004"/>
    <n v="17.0058673469387"/>
    <n v="75"/>
    <x v="37"/>
    <x v="0"/>
  </r>
  <r>
    <x v="4"/>
    <x v="4"/>
    <x v="8"/>
    <n v="2871.2148979591798"/>
    <n v="15.6392028979591"/>
    <n v="17.644950866301201"/>
    <n v="18.841868103439801"/>
    <n v="18.105877551020399"/>
    <n v="75"/>
    <x v="37"/>
    <x v="0"/>
  </r>
  <r>
    <x v="4"/>
    <x v="4"/>
    <x v="9"/>
    <n v="2672.30029591836"/>
    <n v="12.7433688571428"/>
    <n v="16.422528127378101"/>
    <n v="15.3530123476498"/>
    <n v="17.176948979591799"/>
    <n v="75"/>
    <x v="37"/>
    <x v="0"/>
  </r>
  <r>
    <x v="4"/>
    <x v="4"/>
    <x v="10"/>
    <n v="366.26295918366901"/>
    <n v="1.8007960102040701"/>
    <n v="2.25085622240803"/>
    <n v="2.1695709894455999"/>
    <n v="2.8935714285713798"/>
    <n v="75"/>
    <x v="37"/>
    <x v="0"/>
  </r>
  <r>
    <x v="4"/>
    <x v="5"/>
    <x v="0"/>
    <n v="465.14959183673398"/>
    <n v="2.3244662653061199"/>
    <n v="3.26373397537176"/>
    <n v="3.2876320465251601"/>
    <n v="6.6950102040816404"/>
    <n v="66"/>
    <x v="38"/>
    <x v="0"/>
  </r>
  <r>
    <x v="4"/>
    <x v="5"/>
    <x v="1"/>
    <n v="1013.40368367346"/>
    <n v="5.0998992244897998"/>
    <n v="7.1105727946825903"/>
    <n v="7.21309333447065"/>
    <n v="13.5187040816327"/>
    <n v="66"/>
    <x v="38"/>
    <x v="0"/>
  </r>
  <r>
    <x v="4"/>
    <x v="5"/>
    <x v="2"/>
    <n v="897.14817346938696"/>
    <n v="3.3063681122448898"/>
    <n v="6.2948630420866696"/>
    <n v="4.6763947172163798"/>
    <n v="9.63539795918369"/>
    <n v="66"/>
    <x v="38"/>
    <x v="0"/>
  </r>
  <r>
    <x v="4"/>
    <x v="5"/>
    <x v="3"/>
    <n v="269.60780612244798"/>
    <n v="1.3807916428571401"/>
    <n v="1.8917100483582301"/>
    <n v="1.9529364320688201"/>
    <n v="3.8064489795918299"/>
    <n v="66"/>
    <x v="38"/>
    <x v="0"/>
  </r>
  <r>
    <x v="4"/>
    <x v="5"/>
    <x v="4"/>
    <n v="1842.96413265305"/>
    <n v="9.3426870204081691"/>
    <n v="12.9312048439732"/>
    <n v="13.2139225711256"/>
    <n v="22.263642857142798"/>
    <n v="66"/>
    <x v="38"/>
    <x v="0"/>
  </r>
  <r>
    <x v="4"/>
    <x v="5"/>
    <x v="5"/>
    <n v="1953.43601020408"/>
    <n v="9.7733439285714194"/>
    <n v="13.706333590539799"/>
    <n v="13.8230264645514"/>
    <n v="23.723255102040799"/>
    <n v="66"/>
    <x v="38"/>
    <x v="0"/>
  </r>
  <r>
    <x v="4"/>
    <x v="5"/>
    <x v="6"/>
    <n v="3112.0327346938702"/>
    <n v="15.7664090510204"/>
    <n v="21.8356570594487"/>
    <n v="22.299377895223"/>
    <n v="33.913999999999803"/>
    <n v="66"/>
    <x v="38"/>
    <x v="0"/>
  </r>
  <r>
    <x v="4"/>
    <x v="5"/>
    <x v="7"/>
    <n v="1171.0365102040801"/>
    <n v="5.8563027244897903"/>
    <n v="8.2166075426662495"/>
    <n v="8.2829201690520993"/>
    <n v="17.0058673469387"/>
    <n v="66"/>
    <x v="38"/>
    <x v="0"/>
  </r>
  <r>
    <x v="4"/>
    <x v="5"/>
    <x v="8"/>
    <n v="2110.3701938775498"/>
    <n v="10.8487309591836"/>
    <n v="14.8074662930965"/>
    <n v="15.344010837190901"/>
    <n v="18.105877551020399"/>
    <n v="66"/>
    <x v="38"/>
    <x v="0"/>
  </r>
  <r>
    <x v="4"/>
    <x v="5"/>
    <x v="9"/>
    <n v="1195.7868979591799"/>
    <n v="5.8950815612244902"/>
    <n v="8.3902692696409709"/>
    <n v="8.3377674035673106"/>
    <n v="17.176948979591799"/>
    <n v="66"/>
    <x v="38"/>
    <x v="0"/>
  </r>
  <r>
    <x v="4"/>
    <x v="5"/>
    <x v="10"/>
    <n v="221.132459183674"/>
    <n v="1.10927780612244"/>
    <n v="1.5515815401351301"/>
    <n v="1.56891812900842"/>
    <n v="2.8935714285713798"/>
    <n v="66"/>
    <x v="38"/>
    <x v="0"/>
  </r>
  <r>
    <x v="4"/>
    <x v="6"/>
    <x v="0"/>
    <n v="809.83675510204"/>
    <n v="3.6153470918367199"/>
    <n v="3.3387253552947298"/>
    <n v="3.3536955311878098"/>
    <n v="6.6950102040816404"/>
    <n v="78"/>
    <x v="39"/>
    <x v="0"/>
  </r>
  <r>
    <x v="4"/>
    <x v="6"/>
    <x v="1"/>
    <n v="1779.09230612243"/>
    <n v="8.0124992551020195"/>
    <n v="7.3346888177635003"/>
    <n v="7.4326149780074502"/>
    <n v="13.5187040816327"/>
    <n v="78"/>
    <x v="39"/>
    <x v="0"/>
  </r>
  <r>
    <x v="4"/>
    <x v="6"/>
    <x v="2"/>
    <n v="678.88976530612194"/>
    <n v="3.45066507142857"/>
    <n v="2.7988683627875601"/>
    <n v="3.2009319536168301"/>
    <n v="9.63539795918369"/>
    <n v="78"/>
    <x v="39"/>
    <x v="0"/>
  </r>
  <r>
    <x v="4"/>
    <x v="6"/>
    <x v="3"/>
    <n v="491.58297959183602"/>
    <n v="2.1996250816326399"/>
    <n v="2.0266560487092198"/>
    <n v="2.0404328046998899"/>
    <n v="3.8064489795918299"/>
    <n v="78"/>
    <x v="39"/>
    <x v="0"/>
  </r>
  <r>
    <x v="4"/>
    <x v="6"/>
    <x v="4"/>
    <n v="3414.5179183673399"/>
    <n v="15.498542306122401"/>
    <n v="14.0770809404974"/>
    <n v="14.376874682193099"/>
    <n v="22.263642857142798"/>
    <n v="78"/>
    <x v="39"/>
    <x v="0"/>
  </r>
  <r>
    <x v="4"/>
    <x v="6"/>
    <x v="5"/>
    <n v="1381.15564285714"/>
    <n v="6.4544037142857098"/>
    <n v="5.6941097515813697"/>
    <n v="5.9872826434722803"/>
    <n v="23.723255102040799"/>
    <n v="78"/>
    <x v="39"/>
    <x v="0"/>
  </r>
  <r>
    <x v="4"/>
    <x v="6"/>
    <x v="6"/>
    <n v="2244.3467551020399"/>
    <n v="10.489410122449"/>
    <n v="9.2527998638299405"/>
    <n v="9.7302657141506899"/>
    <n v="33.913999999999803"/>
    <n v="78"/>
    <x v="39"/>
    <x v="0"/>
  </r>
  <r>
    <x v="4"/>
    <x v="6"/>
    <x v="7"/>
    <n v="850.26205102040797"/>
    <n v="3.8468994795918299"/>
    <n v="3.5053872900953298"/>
    <n v="3.5684899031593398"/>
    <n v="17.0058673469387"/>
    <n v="78"/>
    <x v="39"/>
    <x v="0"/>
  </r>
  <r>
    <x v="4"/>
    <x v="6"/>
    <x v="8"/>
    <n v="8152.25983673469"/>
    <n v="33.858828316325997"/>
    <n v="33.609436035571797"/>
    <n v="31.4083816384084"/>
    <n v="18.105877551020399"/>
    <n v="78"/>
    <x v="39"/>
    <x v="0"/>
  </r>
  <r>
    <x v="4"/>
    <x v="6"/>
    <x v="9"/>
    <n v="4065.3763265306102"/>
    <n v="18.631791061224401"/>
    <n v="16.760384033807501"/>
    <n v="17.283362518952"/>
    <n v="17.176948979591799"/>
    <n v="78"/>
    <x v="39"/>
    <x v="0"/>
  </r>
  <r>
    <x v="4"/>
    <x v="6"/>
    <x v="10"/>
    <n v="388.54586734693299"/>
    <n v="1.7438762448979499"/>
    <n v="1.6018635000615"/>
    <n v="1.6176676321519201"/>
    <n v="2.8935714285713798"/>
    <n v="78"/>
    <x v="39"/>
    <x v="0"/>
  </r>
  <r>
    <x v="4"/>
    <x v="7"/>
    <x v="0"/>
    <n v="116.933102040816"/>
    <n v="0.36749192857142798"/>
    <n v="4.7093474907954498"/>
    <n v="4.4962674161887097"/>
    <n v="6.6950102040816404"/>
    <n v="8"/>
    <x v="40"/>
    <x v="0"/>
  </r>
  <r>
    <x v="4"/>
    <x v="7"/>
    <x v="1"/>
    <n v="239.272091836735"/>
    <n v="0.73111243877550902"/>
    <n v="9.6364109532934901"/>
    <n v="8.9451679899893204"/>
    <n v="13.5187040816327"/>
    <n v="8"/>
    <x v="40"/>
    <x v="0"/>
  </r>
  <r>
    <x v="4"/>
    <x v="7"/>
    <x v="2"/>
    <n v="2.4028367346938699"/>
    <n v="9.4284285714285598E-3"/>
    <n v="9.6771512512957097E-2"/>
    <n v="0.115356917732513"/>
    <n v="9.63539795918369"/>
    <n v="8"/>
    <x v="40"/>
    <x v="0"/>
  </r>
  <r>
    <x v="4"/>
    <x v="7"/>
    <x v="3"/>
    <n v="58.1850102040815"/>
    <n v="0.17101543877551001"/>
    <n v="2.3433350097122401"/>
    <n v="2.0923756013380901"/>
    <n v="3.8064489795918299"/>
    <n v="8"/>
    <x v="40"/>
    <x v="0"/>
  </r>
  <r>
    <x v="4"/>
    <x v="7"/>
    <x v="4"/>
    <n v="423.45411224489698"/>
    <n v="1.30370428571428"/>
    <n v="17.0541320307352"/>
    <n v="15.9508349557216"/>
    <n v="22.263642857142798"/>
    <n v="8"/>
    <x v="40"/>
    <x v="0"/>
  </r>
  <r>
    <x v="4"/>
    <x v="7"/>
    <x v="5"/>
    <n v="108.95257142857101"/>
    <n v="0.46527208163265199"/>
    <n v="4.3879407106958901"/>
    <n v="5.6926085654166201"/>
    <n v="23.723255102040799"/>
    <n v="8"/>
    <x v="40"/>
    <x v="0"/>
  </r>
  <r>
    <x v="4"/>
    <x v="7"/>
    <x v="6"/>
    <n v="224.62886734693799"/>
    <n v="0.87476447959183601"/>
    <n v="9.0466717664881404"/>
    <n v="10.7027521440203"/>
    <n v="33.913999999999803"/>
    <n v="8"/>
    <x v="40"/>
    <x v="0"/>
  </r>
  <r>
    <x v="4"/>
    <x v="7"/>
    <x v="7"/>
    <n v="58.577367346938701"/>
    <n v="0.27744360204081597"/>
    <n v="2.35913674672222"/>
    <n v="3.39452524178005"/>
    <n v="17.0058673469387"/>
    <n v="8"/>
    <x v="40"/>
    <x v="0"/>
  </r>
  <r>
    <x v="4"/>
    <x v="7"/>
    <x v="8"/>
    <n v="545.98690816326496"/>
    <n v="1.8884189387755099"/>
    <n v="21.989000814057999"/>
    <n v="23.104824575431799"/>
    <n v="18.105877551020399"/>
    <n v="8"/>
    <x v="40"/>
    <x v="0"/>
  </r>
  <r>
    <x v="4"/>
    <x v="7"/>
    <x v="9"/>
    <n v="649.07192857142797"/>
    <n v="1.9117687551020399"/>
    <n v="26.1406325909036"/>
    <n v="23.3905098113799"/>
    <n v="17.176948979591799"/>
    <n v="8"/>
    <x v="40"/>
    <x v="0"/>
  </r>
  <r>
    <x v="4"/>
    <x v="7"/>
    <x v="10"/>
    <n v="55.535285714285898"/>
    <n v="0.17284634693877499"/>
    <n v="2.23662037408269"/>
    <n v="2.1147767810008098"/>
    <n v="2.8935714285713798"/>
    <n v="8"/>
    <x v="40"/>
    <x v="0"/>
  </r>
  <r>
    <x v="4"/>
    <x v="8"/>
    <x v="0"/>
    <n v="188.29386734693799"/>
    <n v="0.71679981632653"/>
    <n v="2.4896835909594701"/>
    <n v="2.4659441626935199"/>
    <n v="6.6950102040816404"/>
    <n v="45"/>
    <x v="41"/>
    <x v="0"/>
  </r>
  <r>
    <x v="4"/>
    <x v="8"/>
    <x v="1"/>
    <n v="518.079122448975"/>
    <n v="1.95682930612244"/>
    <n v="6.8502129578299202"/>
    <n v="6.7319099348402798"/>
    <n v="13.5187040816327"/>
    <n v="45"/>
    <x v="41"/>
    <x v="0"/>
  </r>
  <r>
    <x v="4"/>
    <x v="8"/>
    <x v="2"/>
    <n v="83.264030612244895"/>
    <n v="0.31033408163265203"/>
    <n v="1.1009444633185701"/>
    <n v="1.06761539227053"/>
    <n v="9.63539795918369"/>
    <n v="45"/>
    <x v="41"/>
    <x v="0"/>
  </r>
  <r>
    <x v="4"/>
    <x v="8"/>
    <x v="3"/>
    <n v="143.83967346938701"/>
    <n v="0.54210078571428499"/>
    <n v="1.90189558381029"/>
    <n v="1.86494225818098"/>
    <n v="3.8064489795918299"/>
    <n v="45"/>
    <x v="41"/>
    <x v="0"/>
  </r>
  <r>
    <x v="4"/>
    <x v="8"/>
    <x v="4"/>
    <n v="813.66272448979498"/>
    <n v="3.09120630612244"/>
    <n v="10.7585167922918"/>
    <n v="10.634408620985999"/>
    <n v="22.263642857142798"/>
    <n v="45"/>
    <x v="41"/>
    <x v="0"/>
  </r>
  <r>
    <x v="4"/>
    <x v="8"/>
    <x v="5"/>
    <n v="1795.6661020408101"/>
    <n v="6.56295841836734"/>
    <n v="23.7428891980632"/>
    <n v="22.5779759329637"/>
    <n v="23.723255102040799"/>
    <n v="45"/>
    <x v="41"/>
    <x v="0"/>
  </r>
  <r>
    <x v="4"/>
    <x v="8"/>
    <x v="6"/>
    <n v="2247.4480102040802"/>
    <n v="9.14364661224492"/>
    <n v="29.7164985316798"/>
    <n v="31.456093424731399"/>
    <n v="33.913999999999803"/>
    <n v="45"/>
    <x v="41"/>
    <x v="0"/>
  </r>
  <r>
    <x v="4"/>
    <x v="8"/>
    <x v="7"/>
    <n v="662.19442857142894"/>
    <n v="2.68074059183673"/>
    <n v="8.7557530474498204"/>
    <n v="9.2223190681232001"/>
    <n v="17.0058673469387"/>
    <n v="45"/>
    <x v="41"/>
    <x v="0"/>
  </r>
  <r>
    <x v="4"/>
    <x v="8"/>
    <x v="8"/>
    <n v="294.77685714285701"/>
    <n v="0.85127808163265195"/>
    <n v="3.89763678745275"/>
    <n v="2.9285780610115402"/>
    <n v="18.105877551020399"/>
    <n v="45"/>
    <x v="41"/>
    <x v="0"/>
  </r>
  <r>
    <x v="4"/>
    <x v="8"/>
    <x v="9"/>
    <n v="724.711479591836"/>
    <n v="2.8684789693877502"/>
    <n v="9.58237410672149"/>
    <n v="9.8681791055992694"/>
    <n v="17.176948979591799"/>
    <n v="45"/>
    <x v="41"/>
    <x v="0"/>
  </r>
  <r>
    <x v="4"/>
    <x v="8"/>
    <x v="10"/>
    <n v="91.027448979592407"/>
    <n v="0.34359325510204097"/>
    <n v="1.20359494042265"/>
    <n v="1.18203403859937"/>
    <n v="2.8935714285713798"/>
    <n v="45"/>
    <x v="41"/>
    <x v="0"/>
  </r>
  <r>
    <x v="4"/>
    <x v="9"/>
    <x v="0"/>
    <n v="36.0956938775509"/>
    <n v="0.114210295918367"/>
    <n v="1.48166903804718"/>
    <n v="1.4407475192381101"/>
    <n v="6.6950102040816404"/>
    <n v="16"/>
    <x v="42"/>
    <x v="0"/>
  </r>
  <r>
    <x v="4"/>
    <x v="9"/>
    <x v="1"/>
    <n v="114.889602040816"/>
    <n v="0.368283765306123"/>
    <n v="4.71602974900307"/>
    <n v="4.6458501571497397"/>
    <n v="13.5187040816327"/>
    <n v="16"/>
    <x v="42"/>
    <x v="0"/>
  </r>
  <r>
    <x v="4"/>
    <x v="9"/>
    <x v="2"/>
    <n v="21.048938775510202"/>
    <n v="0.12447625510204"/>
    <n v="0.86402441723999301"/>
    <n v="1.5702512133450599"/>
    <n v="9.63539795918369"/>
    <n v="16"/>
    <x v="42"/>
    <x v="0"/>
  </r>
  <r>
    <x v="4"/>
    <x v="9"/>
    <x v="3"/>
    <n v="36.346326530612203"/>
    <n v="0.111917387755102"/>
    <n v="1.4919570974268901"/>
    <n v="1.4118227912046"/>
    <n v="3.8064489795918299"/>
    <n v="16"/>
    <x v="42"/>
    <x v="0"/>
  </r>
  <r>
    <x v="4"/>
    <x v="9"/>
    <x v="4"/>
    <n v="169.09857142857101"/>
    <n v="0.51751059183673398"/>
    <n v="6.9412190416305197"/>
    <n v="6.5283264995753498"/>
    <n v="22.263642857142798"/>
    <n v="16"/>
    <x v="42"/>
    <x v="0"/>
  </r>
  <r>
    <x v="4"/>
    <x v="9"/>
    <x v="5"/>
    <n v="473.65170408163198"/>
    <n v="1.48574599999999"/>
    <n v="19.442625680968199"/>
    <n v="18.7424859248061"/>
    <n v="23.723255102040799"/>
    <n v="16"/>
    <x v="42"/>
    <x v="0"/>
  </r>
  <r>
    <x v="4"/>
    <x v="9"/>
    <x v="6"/>
    <n v="1051.4158163265299"/>
    <n v="3.5051052040816302"/>
    <n v="43.158894976472297"/>
    <n v="44.216430636504903"/>
    <n v="33.913999999999803"/>
    <n v="16"/>
    <x v="42"/>
    <x v="0"/>
  </r>
  <r>
    <x v="4"/>
    <x v="9"/>
    <x v="7"/>
    <n v="309.58107142857102"/>
    <n v="1.02554165306122"/>
    <n v="12.7077952804354"/>
    <n v="12.937069995680501"/>
    <n v="17.0058673469387"/>
    <n v="16"/>
    <x v="42"/>
    <x v="0"/>
  </r>
  <r>
    <x v="4"/>
    <x v="9"/>
    <x v="8"/>
    <n v="71.133397959183597"/>
    <n v="0.14947263265306099"/>
    <n v="2.91990933003673"/>
    <n v="1.88557715359403"/>
    <n v="18.105877551020399"/>
    <n v="16"/>
    <x v="42"/>
    <x v="0"/>
  </r>
  <r>
    <x v="4"/>
    <x v="9"/>
    <x v="9"/>
    <n v="134.81866326530599"/>
    <n v="0.46821520408163197"/>
    <n v="5.5340850293321902"/>
    <n v="5.9064718143479702"/>
    <n v="17.176948979591799"/>
    <n v="16"/>
    <x v="42"/>
    <x v="0"/>
  </r>
  <r>
    <x v="4"/>
    <x v="9"/>
    <x v="10"/>
    <n v="18.071132653061301"/>
    <n v="5.6676489795918397E-2"/>
    <n v="0.74179035940729598"/>
    <n v="0.71496629455332295"/>
    <n v="2.8935714285713798"/>
    <n v="16"/>
    <x v="42"/>
    <x v="0"/>
  </r>
  <r>
    <x v="4"/>
    <x v="10"/>
    <x v="0"/>
    <n v="52.624367346938797"/>
    <n v="0.14453940816326399"/>
    <n v="2.0439517712501001"/>
    <n v="1.96979146494156"/>
    <n v="6.6950102040816404"/>
    <n v="15"/>
    <x v="43"/>
    <x v="0"/>
  </r>
  <r>
    <x v="4"/>
    <x v="10"/>
    <x v="1"/>
    <n v="131.08872448979599"/>
    <n v="0.36762711224489703"/>
    <n v="5.0915392264078703"/>
    <n v="5.01004367724508"/>
    <n v="13.5187040816327"/>
    <n v="15"/>
    <x v="43"/>
    <x v="0"/>
  </r>
  <r>
    <x v="4"/>
    <x v="10"/>
    <x v="2"/>
    <n v="144.752969387755"/>
    <n v="0.66802187755101805"/>
    <n v="5.6222640402160797"/>
    <n v="9.1038410182771603"/>
    <n v="9.63539795918369"/>
    <n v="15"/>
    <x v="43"/>
    <x v="0"/>
  </r>
  <r>
    <x v="4"/>
    <x v="10"/>
    <x v="3"/>
    <n v="36.142071428571398"/>
    <n v="9.7160530612244694E-2"/>
    <n v="1.40377271285854"/>
    <n v="1.3241093647831499"/>
    <n v="3.8064489795918299"/>
    <n v="15"/>
    <x v="43"/>
    <x v="0"/>
  </r>
  <r>
    <x v="4"/>
    <x v="10"/>
    <x v="4"/>
    <n v="197.43555102040801"/>
    <n v="0.56325541836734505"/>
    <n v="7.6684768779339896"/>
    <n v="7.6760776163470501"/>
    <n v="22.263642857142798"/>
    <n v="15"/>
    <x v="43"/>
    <x v="0"/>
  </r>
  <r>
    <x v="4"/>
    <x v="10"/>
    <x v="5"/>
    <n v="356.001112244897"/>
    <n v="0.948526714285712"/>
    <n v="13.8272275872271"/>
    <n v="12.926577255378"/>
    <n v="23.723255102040799"/>
    <n v="15"/>
    <x v="43"/>
    <x v="0"/>
  </r>
  <r>
    <x v="4"/>
    <x v="10"/>
    <x v="6"/>
    <n v="891.14728571428498"/>
    <n v="2.40623247959183"/>
    <n v="34.612522010421799"/>
    <n v="32.792276246290797"/>
    <n v="33.913999999999803"/>
    <n v="15"/>
    <x v="43"/>
    <x v="0"/>
  </r>
  <r>
    <x v="4"/>
    <x v="10"/>
    <x v="7"/>
    <n v="390.24384693877499"/>
    <n v="1.15956079591836"/>
    <n v="15.157229290973399"/>
    <n v="15.8025619995678"/>
    <n v="17.0058673469387"/>
    <n v="15"/>
    <x v="43"/>
    <x v="0"/>
  </r>
  <r>
    <x v="4"/>
    <x v="10"/>
    <x v="8"/>
    <n v="190.18943877551001"/>
    <n v="0.50028470408163095"/>
    <n v="7.3870349394496202"/>
    <n v="6.8179090579067996"/>
    <n v="18.105877551020399"/>
    <n v="15"/>
    <x v="43"/>
    <x v="0"/>
  </r>
  <r>
    <x v="4"/>
    <x v="10"/>
    <x v="9"/>
    <n v="161.19477551020401"/>
    <n v="0.41597160204081501"/>
    <n v="6.2608704585122501"/>
    <n v="5.6688851972642302"/>
    <n v="17.176948979591799"/>
    <n v="15"/>
    <x v="43"/>
    <x v="0"/>
  </r>
  <r>
    <x v="4"/>
    <x v="10"/>
    <x v="10"/>
    <n v="23.818265306122498"/>
    <n v="6.6621897959183607E-2"/>
    <n v="0.92511108474895998"/>
    <n v="0.90792710199819404"/>
    <n v="2.8935714285713798"/>
    <n v="15"/>
    <x v="43"/>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4">
  <r>
    <x v="0"/>
    <x v="0"/>
    <x v="0"/>
    <n v="316.44433673469399"/>
    <n v="1.7057487857142799"/>
    <n v="2.8688184338627498"/>
    <n v="2.77785419104152"/>
    <n v="6.6950102040816404"/>
    <n v="55"/>
    <s v="55 days"/>
    <s v="MDA8 &gt;= 70 ppb"/>
  </r>
  <r>
    <x v="0"/>
    <x v="0"/>
    <x v="1"/>
    <n v="707.947132653057"/>
    <n v="3.8116275816326501"/>
    <n v="6.41810122220053"/>
    <n v="6.20733002479842"/>
    <n v="13.5187040816327"/>
    <n v="55"/>
    <s v="55 days"/>
    <s v="MDA8 &gt;= 70 ppb"/>
  </r>
  <r>
    <x v="0"/>
    <x v="0"/>
    <x v="2"/>
    <n v="613.91430612244903"/>
    <n v="3.2626625612244902"/>
    <n v="5.56561920617568"/>
    <n v="5.3133268776483398"/>
    <n v="9.63539795918369"/>
    <n v="55"/>
    <s v="55 days"/>
    <s v="MDA8 &gt;= 70 ppb"/>
  </r>
  <r>
    <x v="0"/>
    <x v="0"/>
    <x v="3"/>
    <n v="207.44741836734701"/>
    <n v="1.14494610204081"/>
    <n v="1.8806750786266599"/>
    <n v="1.8645731157527401"/>
    <n v="3.8064489795918299"/>
    <n v="55"/>
    <s v="55 days"/>
    <s v="MDA8 &gt;= 70 ppb"/>
  </r>
  <r>
    <x v="0"/>
    <x v="0"/>
    <x v="4"/>
    <n v="1218.04899999999"/>
    <n v="6.6389895816326501"/>
    <n v="11.0425784850678"/>
    <n v="10.8117591453518"/>
    <n v="22.263642857142798"/>
    <n v="55"/>
    <s v="55 days"/>
    <s v="MDA8 &gt;= 70 ppb"/>
  </r>
  <r>
    <x v="0"/>
    <x v="0"/>
    <x v="5"/>
    <n v="1346.79597959183"/>
    <n v="7.7932476530612202"/>
    <n v="12.209771780951799"/>
    <n v="12.6914970341399"/>
    <n v="23.723255102040799"/>
    <n v="55"/>
    <s v="55 days"/>
    <s v="MDA8 &gt;= 70 ppb"/>
  </r>
  <r>
    <x v="0"/>
    <x v="0"/>
    <x v="6"/>
    <n v="2204.8842244897901"/>
    <n v="12.3465622755102"/>
    <n v="19.9890210487562"/>
    <n v="20.106682794805099"/>
    <n v="33.913999999999803"/>
    <n v="55"/>
    <s v="55 days"/>
    <s v="MDA8 &gt;= 70 ppb"/>
  </r>
  <r>
    <x v="0"/>
    <x v="0"/>
    <x v="7"/>
    <n v="1079.2167857142799"/>
    <n v="5.5372923877550999"/>
    <n v="9.7839545524462608"/>
    <n v="9.0176179488861194"/>
    <n v="17.0058673469387"/>
    <n v="55"/>
    <s v="55 days"/>
    <s v="MDA8 &gt;= 70 ppb"/>
  </r>
  <r>
    <x v="0"/>
    <x v="0"/>
    <x v="8"/>
    <n v="2028.19942857142"/>
    <n v="11.980829428571401"/>
    <n v="18.3872334966571"/>
    <n v="19.511077785334201"/>
    <n v="18.105877551020399"/>
    <n v="55"/>
    <s v="55 days"/>
    <s v="MDA8 &gt;= 70 ppb"/>
  </r>
  <r>
    <x v="0"/>
    <x v="0"/>
    <x v="9"/>
    <n v="1170.00761224489"/>
    <n v="6.4453913061224402"/>
    <n v="10.6070452718577"/>
    <n v="10.496479553475"/>
    <n v="17.176948979591799"/>
    <n v="55"/>
    <s v="55 days"/>
    <s v="MDA8 &gt;= 70 ppb"/>
  </r>
  <r>
    <x v="0"/>
    <x v="0"/>
    <x v="10"/>
    <n v="137.57005102040799"/>
    <n v="0.73796943877550902"/>
    <n v="1.24718142339727"/>
    <n v="1.20180152876655"/>
    <n v="2.8935714285713798"/>
    <n v="55"/>
    <s v="55 days"/>
    <s v="MDA8 &gt;= 70 ppb"/>
  </r>
  <r>
    <x v="0"/>
    <x v="1"/>
    <x v="0"/>
    <n v="975.38541836734703"/>
    <n v="6.1512632448979403"/>
    <n v="4.7955705121310199"/>
    <n v="4.5616221972342004"/>
    <n v="6.6950102040816404"/>
    <n v="94"/>
    <s v="94 days"/>
    <s v="MDA8 &gt;= 70 ppb"/>
  </r>
  <r>
    <x v="0"/>
    <x v="1"/>
    <x v="1"/>
    <n v="2024.4361428571301"/>
    <n v="12.9159013979591"/>
    <n v="9.9533231557104198"/>
    <n v="9.5781078078696709"/>
    <n v="13.5187040816327"/>
    <n v="94"/>
    <s v="94 days"/>
    <s v="MDA8 &gt;= 70 ppb"/>
  </r>
  <r>
    <x v="0"/>
    <x v="1"/>
    <x v="2"/>
    <n v="962.59404081632601"/>
    <n v="9.0892410816326503"/>
    <n v="4.7326805490066199"/>
    <n v="6.7403527085884498"/>
    <n v="9.63539795918369"/>
    <n v="94"/>
    <s v="94 days"/>
    <s v="MDA8 &gt;= 70 ppb"/>
  </r>
  <r>
    <x v="0"/>
    <x v="1"/>
    <x v="3"/>
    <n v="400.823897959183"/>
    <n v="2.63107751020407"/>
    <n v="1.9706868991623001"/>
    <n v="1.95114094379645"/>
    <n v="3.8064489795918299"/>
    <n v="94"/>
    <s v="94 days"/>
    <s v="MDA8 &gt;= 70 ppb"/>
  </r>
  <r>
    <x v="0"/>
    <x v="1"/>
    <x v="4"/>
    <n v="3469.9628571428502"/>
    <n v="22.0004941326529"/>
    <n v="17.0603858152379"/>
    <n v="16.315013419214502"/>
    <n v="22.263642857142798"/>
    <n v="94"/>
    <s v="94 days"/>
    <s v="MDA8 &gt;= 70 ppb"/>
  </r>
  <r>
    <x v="0"/>
    <x v="1"/>
    <x v="5"/>
    <n v="1631.9739999999999"/>
    <n v="11.6111768877551"/>
    <n v="8.0237475807917296"/>
    <n v="8.6105569081485491"/>
    <n v="23.723255102040799"/>
    <n v="94"/>
    <s v="94 days"/>
    <s v="MDA8 &gt;= 70 ppb"/>
  </r>
  <r>
    <x v="0"/>
    <x v="1"/>
    <x v="6"/>
    <n v="2696.8996020408199"/>
    <n v="18.0711368979591"/>
    <n v="13.2595504937659"/>
    <n v="13.4011008667791"/>
    <n v="33.913999999999803"/>
    <n v="94"/>
    <s v="94 days"/>
    <s v="MDA8 &gt;= 70 ppb"/>
  </r>
  <r>
    <x v="0"/>
    <x v="1"/>
    <x v="7"/>
    <n v="1290.4390714285701"/>
    <n v="9.1870119795918193"/>
    <n v="6.3445602549636897"/>
    <n v="6.8128571488339604"/>
    <n v="17.0058673469387"/>
    <n v="94"/>
    <s v="94 days"/>
    <s v="MDA8 &gt;= 70 ppb"/>
  </r>
  <r>
    <x v="0"/>
    <x v="1"/>
    <x v="8"/>
    <n v="3378.1697448979598"/>
    <n v="20.732392663265198"/>
    <n v="16.609076687575101"/>
    <n v="15.3746212459641"/>
    <n v="18.105877551020399"/>
    <n v="94"/>
    <s v="94 days"/>
    <s v="MDA8 &gt;= 70 ppb"/>
  </r>
  <r>
    <x v="0"/>
    <x v="1"/>
    <x v="9"/>
    <n v="3071.8329285714199"/>
    <n v="19.7060965306122"/>
    <n v="15.1029440599061"/>
    <n v="14.6135458321409"/>
    <n v="17.176948979591799"/>
    <n v="94"/>
    <s v="94 days"/>
    <s v="MDA8 &gt;= 70 ppb"/>
  </r>
  <r>
    <x v="0"/>
    <x v="1"/>
    <x v="10"/>
    <n v="436.78115306121998"/>
    <n v="2.7523599081632502"/>
    <n v="2.1474739917488801"/>
    <n v="2.0410809214300301"/>
    <n v="2.8935714285713798"/>
    <n v="94"/>
    <s v="94 days"/>
    <s v="MDA8 &gt;= 70 ppb"/>
  </r>
  <r>
    <x v="0"/>
    <x v="2"/>
    <x v="0"/>
    <n v="236.21160204081599"/>
    <n v="1.2747030102040799"/>
    <n v="4.0905512336901699"/>
    <n v="4.2510727325843796"/>
    <n v="6.6950102040816404"/>
    <n v="45"/>
    <s v="45 days"/>
    <s v="MDA8 &gt;= 70 ppb"/>
  </r>
  <r>
    <x v="0"/>
    <x v="2"/>
    <x v="1"/>
    <n v="489.28442857142699"/>
    <n v="2.6490078469387699"/>
    <n v="8.4730936398814407"/>
    <n v="8.8343127272607695"/>
    <n v="13.5187040816327"/>
    <n v="45"/>
    <s v="45 days"/>
    <s v="MDA8 &gt;= 70 ppb"/>
  </r>
  <r>
    <x v="0"/>
    <x v="2"/>
    <x v="2"/>
    <n v="558.88140816326404"/>
    <n v="2.7563032857142802"/>
    <n v="9.6783266101117107"/>
    <n v="9.1921378131497296"/>
    <n v="9.63539795918369"/>
    <n v="45"/>
    <s v="45 days"/>
    <s v="MDA8 &gt;= 70 ppb"/>
  </r>
  <r>
    <x v="0"/>
    <x v="2"/>
    <x v="3"/>
    <n v="126.491418367346"/>
    <n v="0.67677484693877499"/>
    <n v="2.1904920121762799"/>
    <n v="2.25701129980055"/>
    <n v="3.8064489795918299"/>
    <n v="45"/>
    <s v="45 days"/>
    <s v="MDA8 &gt;= 70 ppb"/>
  </r>
  <r>
    <x v="0"/>
    <x v="2"/>
    <x v="4"/>
    <n v="811.69836734693695"/>
    <n v="4.3596762755102096"/>
    <n v="14.0564380803005"/>
    <n v="14.539308991471801"/>
    <n v="22.263642857142798"/>
    <n v="45"/>
    <s v="45 days"/>
    <s v="MDA8 &gt;= 70 ppb"/>
  </r>
  <r>
    <x v="0"/>
    <x v="2"/>
    <x v="5"/>
    <n v="463.82412244897898"/>
    <n v="2.6591034795918298"/>
    <n v="8.03218944330726"/>
    <n v="8.8679811726523692"/>
    <n v="23.723255102040799"/>
    <n v="45"/>
    <s v="45 days"/>
    <s v="MDA8 &gt;= 70 ppb"/>
  </r>
  <r>
    <x v="0"/>
    <x v="2"/>
    <x v="6"/>
    <n v="813.06521428571295"/>
    <n v="4.5622693367346896"/>
    <n v="14.0801082022732"/>
    <n v="15.2149470275382"/>
    <n v="33.913999999999803"/>
    <n v="45"/>
    <s v="45 days"/>
    <s v="MDA8 &gt;= 70 ppb"/>
  </r>
  <r>
    <x v="0"/>
    <x v="2"/>
    <x v="7"/>
    <n v="586.12730612244798"/>
    <n v="2.6656070612244802"/>
    <n v="10.150152466873299"/>
    <n v="8.8896703020585104"/>
    <n v="17.0058673469387"/>
    <n v="45"/>
    <s v="45 days"/>
    <s v="MDA8 &gt;= 70 ppb"/>
  </r>
  <r>
    <x v="0"/>
    <x v="2"/>
    <x v="8"/>
    <n v="815.24760204081599"/>
    <n v="3.5935006632653002"/>
    <n v="14.1179013032339"/>
    <n v="11.9841504741447"/>
    <n v="18.105877551020399"/>
    <n v="45"/>
    <s v="45 days"/>
    <s v="MDA8 &gt;= 70 ppb"/>
  </r>
  <r>
    <x v="0"/>
    <x v="2"/>
    <x v="9"/>
    <n v="774.12906122448999"/>
    <n v="4.2416355510204102"/>
    <n v="13.4058384900165"/>
    <n v="14.1456488987317"/>
    <n v="17.176948979591799"/>
    <n v="45"/>
    <s v="45 days"/>
    <s v="MDA8 &gt;= 70 ppb"/>
  </r>
  <r>
    <x v="0"/>
    <x v="2"/>
    <x v="10"/>
    <n v="99.6059897959192"/>
    <n v="0.54686209183672996"/>
    <n v="1.72490851813544"/>
    <n v="1.8237585606069899"/>
    <n v="2.8935714285713798"/>
    <n v="45"/>
    <s v="45 days"/>
    <s v="MDA8 &gt;= 70 ppb"/>
  </r>
  <r>
    <x v="0"/>
    <x v="3"/>
    <x v="0"/>
    <n v="441.41208163265298"/>
    <n v="2.25000694897959"/>
    <n v="2.6911793381194502"/>
    <n v="2.6177854162259302"/>
    <n v="6.6950102040816404"/>
    <n v="86"/>
    <s v="86 days"/>
    <s v="MDA8 &gt;= 70 ppb"/>
  </r>
  <r>
    <x v="0"/>
    <x v="3"/>
    <x v="1"/>
    <n v="1075.2016632653001"/>
    <n v="5.4845838775510201"/>
    <n v="6.5552362993528197"/>
    <n v="6.3810752652262996"/>
    <n v="13.5187040816327"/>
    <n v="86"/>
    <s v="86 days"/>
    <s v="MDA8 &gt;= 70 ppb"/>
  </r>
  <r>
    <x v="0"/>
    <x v="3"/>
    <x v="2"/>
    <n v="524.76876530612196"/>
    <n v="2.6019486428571401"/>
    <n v="3.1993842426306198"/>
    <n v="3.02725429987197"/>
    <n v="9.63539795918369"/>
    <n v="86"/>
    <s v="86 days"/>
    <s v="MDA8 &gt;= 70 ppb"/>
  </r>
  <r>
    <x v="0"/>
    <x v="3"/>
    <x v="3"/>
    <n v="295.09689795918302"/>
    <n v="1.5513486428571399"/>
    <n v="1.7991321660103601"/>
    <n v="1.80492680460168"/>
    <n v="3.8064489795918299"/>
    <n v="86"/>
    <s v="86 days"/>
    <s v="MDA8 &gt;= 70 ppb"/>
  </r>
  <r>
    <x v="0"/>
    <x v="3"/>
    <x v="4"/>
    <n v="1851.7770510204"/>
    <n v="9.5054092040816194"/>
    <n v="11.2898226982767"/>
    <n v="11.059130995568401"/>
    <n v="22.263642857142798"/>
    <n v="86"/>
    <s v="86 days"/>
    <s v="MDA8 &gt;= 70 ppb"/>
  </r>
  <r>
    <x v="0"/>
    <x v="3"/>
    <x v="5"/>
    <n v="2931.3088265306101"/>
    <n v="15.728082357142799"/>
    <n v="17.871458611709201"/>
    <n v="18.298941093671399"/>
    <n v="23.723255102040799"/>
    <n v="86"/>
    <s v="86 days"/>
    <s v="MDA8 &gt;= 70 ppb"/>
  </r>
  <r>
    <x v="0"/>
    <x v="3"/>
    <x v="6"/>
    <n v="5042.7053979591801"/>
    <n v="26.837787969387701"/>
    <n v="30.744116755972598"/>
    <n v="31.2246013204043"/>
    <n v="33.913999999999803"/>
    <n v="86"/>
    <s v="86 days"/>
    <s v="MDA8 &gt;= 70 ppb"/>
  </r>
  <r>
    <x v="0"/>
    <x v="3"/>
    <x v="7"/>
    <n v="1638.4731938775501"/>
    <n v="9.1870105510203999"/>
    <n v="9.9893622963755195"/>
    <n v="10.688687983866799"/>
    <n v="17.0058673469387"/>
    <n v="86"/>
    <s v="86 days"/>
    <s v="MDA8 &gt;= 70 ppb"/>
  </r>
  <r>
    <x v="0"/>
    <x v="3"/>
    <x v="8"/>
    <n v="1168.6378469387701"/>
    <n v="5.6820980612244902"/>
    <n v="7.1248934007278599"/>
    <n v="6.61087444418113"/>
    <n v="18.105877551020399"/>
    <n v="86"/>
    <s v="86 days"/>
    <s v="MDA8 &gt;= 70 ppb"/>
  </r>
  <r>
    <x v="0"/>
    <x v="3"/>
    <x v="9"/>
    <n v="1229.1249183673399"/>
    <n v="6.0917884285714301"/>
    <n v="7.4936679848983898"/>
    <n v="7.0875314026387199"/>
    <n v="17.176948979591799"/>
    <n v="86"/>
    <s v="86 days"/>
    <s v="MDA8 &gt;= 70 ppb"/>
  </r>
  <r>
    <x v="0"/>
    <x v="3"/>
    <x v="10"/>
    <n v="203.67344897959299"/>
    <n v="1.0307139795918301"/>
    <n v="1.24174620592635"/>
    <n v="1.1991909737431501"/>
    <n v="2.8935714285713798"/>
    <n v="86"/>
    <s v="86 days"/>
    <s v="MDA8 &gt;= 70 ppb"/>
  </r>
  <r>
    <x v="0"/>
    <x v="4"/>
    <x v="0"/>
    <n v="1409.2546530612201"/>
    <n v="10.344631244897901"/>
    <n v="4.87622460234721"/>
    <n v="4.7531461825256303"/>
    <n v="6.6950102040816404"/>
    <n v="139"/>
    <s v="139 days"/>
    <s v="MDA8 &gt;= 70 ppb"/>
  </r>
  <r>
    <x v="0"/>
    <x v="4"/>
    <x v="1"/>
    <n v="2955.8904591836699"/>
    <n v="21.671872040816201"/>
    <n v="10.227807832746899"/>
    <n v="9.9577813283383492"/>
    <n v="13.5187040816327"/>
    <n v="139"/>
    <s v="139 days"/>
    <s v="MDA8 &gt;= 70 ppb"/>
  </r>
  <r>
    <x v="0"/>
    <x v="4"/>
    <x v="2"/>
    <n v="1162.5812346938701"/>
    <n v="8.0728137244897997"/>
    <n v="4.02269895403722"/>
    <n v="3.7092925623351101"/>
    <n v="9.63539795918369"/>
    <n v="139"/>
    <s v="139 days"/>
    <s v="MDA8 &gt;= 70 ppb"/>
  </r>
  <r>
    <x v="0"/>
    <x v="4"/>
    <x v="3"/>
    <n v="646.30260204081605"/>
    <n v="4.85650103061222"/>
    <n v="2.2363003320844999"/>
    <n v="2.2314627546991002"/>
    <n v="3.8064489795918299"/>
    <n v="139"/>
    <s v="139 days"/>
    <s v="MDA8 &gt;= 70 ppb"/>
  </r>
  <r>
    <x v="0"/>
    <x v="4"/>
    <x v="4"/>
    <n v="5117.68095918368"/>
    <n v="37.607579826530397"/>
    <n v="17.707915135087401"/>
    <n v="17.2799126672267"/>
    <n v="22.263642857142798"/>
    <n v="139"/>
    <s v="139 days"/>
    <s v="MDA8 &gt;= 70 ppb"/>
  </r>
  <r>
    <x v="0"/>
    <x v="4"/>
    <x v="5"/>
    <n v="2250.68072448979"/>
    <n v="17.8224103469387"/>
    <n v="7.7876803152261598"/>
    <n v="8.1890325231011492"/>
    <n v="23.723255102040799"/>
    <n v="139"/>
    <s v="139 days"/>
    <s v="MDA8 &gt;= 70 ppb"/>
  </r>
  <r>
    <x v="0"/>
    <x v="4"/>
    <x v="6"/>
    <n v="3454.2168571428501"/>
    <n v="27.3426937857142"/>
    <n v="11.952089130274899"/>
    <n v="12.563407772668"/>
    <n v="33.913999999999803"/>
    <n v="139"/>
    <s v="139 days"/>
    <s v="MDA8 &gt;= 70 ppb"/>
  </r>
  <r>
    <x v="0"/>
    <x v="4"/>
    <x v="7"/>
    <n v="1560.6826122448899"/>
    <n v="12.2072063979591"/>
    <n v="5.4001872080059403"/>
    <n v="5.6089613168550096"/>
    <n v="17.0058673469387"/>
    <n v="139"/>
    <s v="139 days"/>
    <s v="MDA8 &gt;= 70 ppb"/>
  </r>
  <r>
    <x v="0"/>
    <x v="4"/>
    <x v="8"/>
    <n v="5058.4444999999996"/>
    <n v="39.8234939387754"/>
    <n v="17.502948432298901"/>
    <n v="18.298079816356999"/>
    <n v="18.105877551020399"/>
    <n v="139"/>
    <s v="139 days"/>
    <s v="MDA8 &gt;= 70 ppb"/>
  </r>
  <r>
    <x v="0"/>
    <x v="4"/>
    <x v="9"/>
    <n v="4629.6238775510101"/>
    <n v="33.043369938775399"/>
    <n v="16.019167154985102"/>
    <n v="15.1827517060829"/>
    <n v="17.176948979591799"/>
    <n v="139"/>
    <s v="139 days"/>
    <s v="MDA8 &gt;= 70 ppb"/>
  </r>
  <r>
    <x v="0"/>
    <x v="4"/>
    <x v="10"/>
    <n v="655.16944897958797"/>
    <n v="4.8449849897958899"/>
    <n v="2.2669809029054901"/>
    <n v="2.2261713698108299"/>
    <n v="2.8935714285713798"/>
    <n v="139"/>
    <s v="139 days"/>
    <s v="MDA8 &gt;= 70 ppb"/>
  </r>
  <r>
    <x v="0"/>
    <x v="5"/>
    <x v="0"/>
    <n v="1040.5066224489699"/>
    <n v="6.8375384183673296"/>
    <n v="3.1901493248340098"/>
    <n v="3.0361012614279002"/>
    <n v="6.6950102040816404"/>
    <n v="150"/>
    <s v="150 days"/>
    <s v="MDA8 &gt;= 70 ppb"/>
  </r>
  <r>
    <x v="0"/>
    <x v="5"/>
    <x v="1"/>
    <n v="2299.5468979591801"/>
    <n v="15.3170223061224"/>
    <n v="7.0503135930865897"/>
    <n v="6.8012825522144302"/>
    <n v="13.5187040816327"/>
    <n v="150"/>
    <s v="150 days"/>
    <s v="MDA8 &gt;= 70 ppb"/>
  </r>
  <r>
    <x v="0"/>
    <x v="5"/>
    <x v="2"/>
    <n v="1797.1919693877501"/>
    <n v="10.6518251122449"/>
    <n v="5.5101146153642899"/>
    <n v="4.72977520285996"/>
    <n v="9.63539795918369"/>
    <n v="150"/>
    <s v="150 days"/>
    <s v="MDA8 &gt;= 70 ppb"/>
  </r>
  <r>
    <x v="0"/>
    <x v="5"/>
    <x v="3"/>
    <n v="619.61131632652996"/>
    <n v="4.2410051938775402"/>
    <n v="1.8997021064471999"/>
    <n v="1.8831515716628899"/>
    <n v="3.8064489795918299"/>
    <n v="150"/>
    <s v="150 days"/>
    <s v="MDA8 &gt;= 70 ppb"/>
  </r>
  <r>
    <x v="0"/>
    <x v="5"/>
    <x v="4"/>
    <n v="4117.0623571428496"/>
    <n v="27.333878408163201"/>
    <n v="12.622739169142299"/>
    <n v="12.137178270445"/>
    <n v="22.263642857142798"/>
    <n v="150"/>
    <s v="150 days"/>
    <s v="MDA8 &gt;= 70 ppb"/>
  </r>
  <r>
    <x v="0"/>
    <x v="5"/>
    <x v="5"/>
    <n v="4417.2416734693797"/>
    <n v="31.186094377550901"/>
    <n v="13.543076265175801"/>
    <n v="13.847694109381001"/>
    <n v="23.723255102040799"/>
    <n v="150"/>
    <s v="150 days"/>
    <s v="MDA8 &gt;= 70 ppb"/>
  </r>
  <r>
    <x v="0"/>
    <x v="5"/>
    <x v="6"/>
    <n v="7214.6195102040801"/>
    <n v="50.738282704081499"/>
    <n v="22.119718474488"/>
    <n v="22.529535440230902"/>
    <n v="33.913999999999803"/>
    <n v="150"/>
    <s v="150 days"/>
    <s v="MDA8 &gt;= 70 ppb"/>
  </r>
  <r>
    <x v="0"/>
    <x v="5"/>
    <x v="7"/>
    <n v="2496.25821428571"/>
    <n v="17.662016326530502"/>
    <n v="7.6534221744517499"/>
    <n v="7.8425402194879297"/>
    <n v="17.0058673469387"/>
    <n v="150"/>
    <s v="150 days"/>
    <s v="MDA8 &gt;= 70 ppb"/>
  </r>
  <r>
    <x v="0"/>
    <x v="5"/>
    <x v="8"/>
    <n v="5374.2699489795896"/>
    <n v="40.000804377550999"/>
    <n v="16.477284506715002"/>
    <n v="17.761727276380299"/>
    <n v="18.105877551020399"/>
    <n v="150"/>
    <s v="150 days"/>
    <s v="MDA8 &gt;= 70 ppb"/>
  </r>
  <r>
    <x v="0"/>
    <x v="5"/>
    <x v="9"/>
    <n v="2745.46130612245"/>
    <n v="17.988542540816301"/>
    <n v="8.4174683208360808"/>
    <n v="7.9875290430123602"/>
    <n v="17.176948979591799"/>
    <n v="150"/>
    <s v="150 days"/>
    <s v="MDA8 &gt;= 70 ppb"/>
  </r>
  <r>
    <x v="0"/>
    <x v="5"/>
    <x v="10"/>
    <n v="494.46586734693602"/>
    <n v="3.2508416734693699"/>
    <n v="1.51601144945874"/>
    <n v="1.44348505289707"/>
    <n v="2.8935714285713798"/>
    <n v="150"/>
    <s v="150 days"/>
    <s v="MDA8 &gt;= 70 ppb"/>
  </r>
  <r>
    <x v="0"/>
    <x v="6"/>
    <x v="0"/>
    <n v="1688.29834693877"/>
    <n v="12.3073292857142"/>
    <n v="3.39343403403171"/>
    <n v="3.42369343751675"/>
    <n v="6.6950102040816404"/>
    <n v="163"/>
    <s v="163 days"/>
    <s v="MDA8 &gt;= 70 ppb"/>
  </r>
  <r>
    <x v="0"/>
    <x v="6"/>
    <x v="1"/>
    <n v="3764.4312142857202"/>
    <n v="27.7611580204081"/>
    <n v="7.5664049689386603"/>
    <n v="7.7226904656448099"/>
    <n v="13.5187040816327"/>
    <n v="163"/>
    <s v="163 days"/>
    <s v="MDA8 &gt;= 70 ppb"/>
  </r>
  <r>
    <x v="0"/>
    <x v="6"/>
    <x v="2"/>
    <n v="1479.0951734693799"/>
    <n v="10.9508485510203"/>
    <n v="2.97294131118703"/>
    <n v="3.0463431544719999"/>
    <n v="9.63539795918369"/>
    <n v="163"/>
    <s v="163 days"/>
    <s v="MDA8 &gt;= 70 ppb"/>
  </r>
  <r>
    <x v="0"/>
    <x v="6"/>
    <x v="3"/>
    <n v="1015.22531632653"/>
    <n v="7.3995739387754904"/>
    <n v="2.0405754390980202"/>
    <n v="2.0584378744145502"/>
    <n v="3.8064489795918299"/>
    <n v="163"/>
    <s v="163 days"/>
    <s v="MDA8 &gt;= 70 ppb"/>
  </r>
  <r>
    <x v="0"/>
    <x v="6"/>
    <x v="4"/>
    <n v="7112.8774387755102"/>
    <n v="52.094765632652901"/>
    <n v="14.296691354583499"/>
    <n v="14.4918936582378"/>
    <n v="22.263642857142798"/>
    <n v="163"/>
    <s v="163 days"/>
    <s v="MDA8 &gt;= 70 ppb"/>
  </r>
  <r>
    <x v="0"/>
    <x v="6"/>
    <x v="5"/>
    <n v="3360.5037448979601"/>
    <n v="28.572716357142799"/>
    <n v="6.7545216756889399"/>
    <n v="7.9484524394359903"/>
    <n v="23.723255102040799"/>
    <n v="163"/>
    <s v="163 days"/>
    <s v="MDA8 &gt;= 70 ppb"/>
  </r>
  <r>
    <x v="0"/>
    <x v="6"/>
    <x v="6"/>
    <n v="5317.9797448979598"/>
    <n v="45.1671933061224"/>
    <n v="10.6889955151288"/>
    <n v="12.5647587484897"/>
    <n v="33.913999999999803"/>
    <n v="163"/>
    <s v="163 days"/>
    <s v="MDA8 &gt;= 70 ppb"/>
  </r>
  <r>
    <x v="0"/>
    <x v="6"/>
    <x v="7"/>
    <n v="2037.6328571428501"/>
    <n v="16.5996266428571"/>
    <n v="4.0955869552483799"/>
    <n v="4.61773886787494"/>
    <n v="17.0058673469387"/>
    <n v="163"/>
    <s v="163 days"/>
    <s v="MDA8 &gt;= 70 ppb"/>
  </r>
  <r>
    <x v="0"/>
    <x v="6"/>
    <x v="8"/>
    <n v="14541.9905306122"/>
    <n v="90.970528642856607"/>
    <n v="29.229007822357399"/>
    <n v="25.306481584392099"/>
    <n v="18.105877551020399"/>
    <n v="163"/>
    <s v="163 days"/>
    <s v="MDA8 &gt;= 70 ppb"/>
  </r>
  <r>
    <x v="0"/>
    <x v="6"/>
    <x v="9"/>
    <n v="8617.41374489796"/>
    <n v="61.612383020407897"/>
    <n v="17.3207686545996"/>
    <n v="17.1395358424016"/>
    <n v="17.176948979591799"/>
    <n v="163"/>
    <s v="163 days"/>
    <s v="MDA8 &gt;= 70 ppb"/>
  </r>
  <r>
    <x v="0"/>
    <x v="6"/>
    <x v="10"/>
    <n v="816.46484693877096"/>
    <n v="6.0390898571428204"/>
    <n v="1.6410722691378701"/>
    <n v="1.67997392711947"/>
    <n v="2.8935714285713798"/>
    <n v="163"/>
    <s v="163 days"/>
    <s v="MDA8 &gt;= 70 ppb"/>
  </r>
  <r>
    <x v="0"/>
    <x v="7"/>
    <x v="0"/>
    <n v="421.80054081632602"/>
    <n v="2.4135207448979501"/>
    <n v="4.2840742881764102"/>
    <n v="4.3638865670216198"/>
    <n v="6.6950102040816404"/>
    <n v="29"/>
    <s v="29 days"/>
    <s v="MDA8 &gt;= 70 ppb"/>
  </r>
  <r>
    <x v="0"/>
    <x v="7"/>
    <x v="1"/>
    <n v="869.88928571428198"/>
    <n v="4.8849496836734598"/>
    <n v="8.8351482795076102"/>
    <n v="8.8324769323913692"/>
    <n v="13.5187040816327"/>
    <n v="29"/>
    <s v="29 days"/>
    <s v="MDA8 &gt;= 70 ppb"/>
  </r>
  <r>
    <x v="0"/>
    <x v="7"/>
    <x v="2"/>
    <n v="65.324387755101995"/>
    <n v="0.53458248979591705"/>
    <n v="0.66347598661415896"/>
    <n v="0.96657853516150904"/>
    <n v="9.63539795918369"/>
    <n v="29"/>
    <s v="29 days"/>
    <s v="MDA8 &gt;= 70 ppb"/>
  </r>
  <r>
    <x v="0"/>
    <x v="7"/>
    <x v="3"/>
    <n v="203.75398979591799"/>
    <n v="1.1189562959183601"/>
    <n v="2.0694549777217"/>
    <n v="2.0231847433525498"/>
    <n v="3.8064489795918299"/>
    <n v="29"/>
    <s v="29 days"/>
    <s v="MDA8 &gt;= 70 ppb"/>
  </r>
  <r>
    <x v="0"/>
    <x v="7"/>
    <x v="4"/>
    <n v="1510.4013877550999"/>
    <n v="8.4253177755102104"/>
    <n v="15.3405961442928"/>
    <n v="15.2338160511614"/>
    <n v="22.263642857142798"/>
    <n v="29"/>
    <s v="29 days"/>
    <s v="MDA8 &gt;= 70 ppb"/>
  </r>
  <r>
    <x v="0"/>
    <x v="7"/>
    <x v="5"/>
    <n v="816.50565306122405"/>
    <n v="5.0700807346938799"/>
    <n v="8.2929501884007095"/>
    <n v="9.1672123633564198"/>
    <n v="23.723255102040799"/>
    <n v="29"/>
    <s v="29 days"/>
    <s v="MDA8 &gt;= 70 ppb"/>
  </r>
  <r>
    <x v="0"/>
    <x v="7"/>
    <x v="6"/>
    <n v="1194.51661224489"/>
    <n v="6.8547248775510203"/>
    <n v="12.1322696633201"/>
    <n v="12.394027222268001"/>
    <n v="33.913999999999803"/>
    <n v="29"/>
    <s v="29 days"/>
    <s v="MDA8 &gt;= 70 ppb"/>
  </r>
  <r>
    <x v="0"/>
    <x v="7"/>
    <x v="7"/>
    <n v="352.987010204081"/>
    <n v="2.0805268163265298"/>
    <n v="3.5851603498395401"/>
    <n v="3.7618002850352399"/>
    <n v="17.0058673469387"/>
    <n v="29"/>
    <s v="29 days"/>
    <s v="MDA8 &gt;= 70 ppb"/>
  </r>
  <r>
    <x v="0"/>
    <x v="7"/>
    <x v="8"/>
    <n v="2266.3338163265298"/>
    <n v="12.425747061224399"/>
    <n v="23.018326178906101"/>
    <n v="22.466991758953601"/>
    <n v="18.105877551020399"/>
    <n v="29"/>
    <s v="29 days"/>
    <s v="MDA8 &gt;= 70 ppb"/>
  </r>
  <r>
    <x v="0"/>
    <x v="7"/>
    <x v="9"/>
    <n v="1946.7796836734601"/>
    <n v="10.384641479591799"/>
    <n v="19.772731375423799"/>
    <n v="18.776469003601701"/>
    <n v="17.176948979591799"/>
    <n v="29"/>
    <s v="29 days"/>
    <s v="MDA8 &gt;= 70 ppb"/>
  </r>
  <r>
    <x v="0"/>
    <x v="7"/>
    <x v="10"/>
    <n v="197.48789795918501"/>
    <n v="1.11363125510204"/>
    <n v="2.00581256779697"/>
    <n v="2.0135565376964299"/>
    <n v="2.8935714285713798"/>
    <n v="29"/>
    <s v="29 days"/>
    <s v="MDA8 &gt;= 70 ppb"/>
  </r>
  <r>
    <x v="0"/>
    <x v="8"/>
    <x v="0"/>
    <n v="406.19712244898"/>
    <n v="2.31193222448979"/>
    <n v="2.4674568276326698"/>
    <n v="2.41751413567984"/>
    <n v="6.6950102040816404"/>
    <n v="104"/>
    <s v="104 days"/>
    <s v="MDA8 &gt;= 70 ppb"/>
  </r>
  <r>
    <x v="0"/>
    <x v="8"/>
    <x v="1"/>
    <n v="1126.76247959183"/>
    <n v="6.4570510816326303"/>
    <n v="6.8445530993106098"/>
    <n v="6.7519333392650198"/>
    <n v="13.5187040816327"/>
    <n v="104"/>
    <s v="104 days"/>
    <s v="MDA8 &gt;= 70 ppb"/>
  </r>
  <r>
    <x v="0"/>
    <x v="8"/>
    <x v="2"/>
    <n v="317.49658163265298"/>
    <n v="1.6673199999999899"/>
    <n v="1.92864268308037"/>
    <n v="1.74346359551749"/>
    <n v="9.63539795918369"/>
    <n v="104"/>
    <s v="104 days"/>
    <s v="MDA8 &gt;= 70 ppb"/>
  </r>
  <r>
    <x v="0"/>
    <x v="8"/>
    <x v="3"/>
    <n v="312.60918367346898"/>
    <n v="1.8222882755101999"/>
    <n v="1.89895403489143"/>
    <n v="1.9055090018055201"/>
    <n v="3.8064489795918299"/>
    <n v="104"/>
    <s v="104 days"/>
    <s v="MDA8 &gt;= 70 ppb"/>
  </r>
  <r>
    <x v="0"/>
    <x v="8"/>
    <x v="4"/>
    <n v="1781.3417755102"/>
    <n v="10.1961485510203"/>
    <n v="10.8208150265319"/>
    <n v="10.6617888666797"/>
    <n v="22.263642857142798"/>
    <n v="104"/>
    <s v="104 days"/>
    <s v="MDA8 &gt;= 70 ppb"/>
  </r>
  <r>
    <x v="0"/>
    <x v="8"/>
    <x v="5"/>
    <n v="3805.1717755102"/>
    <n v="22.231309826530499"/>
    <n v="23.114632179545101"/>
    <n v="23.2465749605512"/>
    <n v="23.723255102040799"/>
    <n v="104"/>
    <s v="104 days"/>
    <s v="MDA8 &gt;= 70 ppb"/>
  </r>
  <r>
    <x v="0"/>
    <x v="8"/>
    <x v="6"/>
    <n v="4959.5226326530601"/>
    <n v="29.236945469387699"/>
    <n v="30.126771720978098"/>
    <n v="30.572145760866199"/>
    <n v="33.913999999999803"/>
    <n v="104"/>
    <s v="104 days"/>
    <s v="MDA8 &gt;= 70 ppb"/>
  </r>
  <r>
    <x v="0"/>
    <x v="8"/>
    <x v="7"/>
    <n v="1400.6600918367301"/>
    <n v="8.53810685714285"/>
    <n v="8.5083525111118092"/>
    <n v="8.9280273013379698"/>
    <n v="17.0058673469387"/>
    <n v="104"/>
    <s v="104 days"/>
    <s v="MDA8 &gt;= 70 ppb"/>
  </r>
  <r>
    <x v="0"/>
    <x v="8"/>
    <x v="8"/>
    <n v="641.56536734693805"/>
    <n v="3.6843530510204001"/>
    <n v="3.897208420603"/>
    <n v="3.8526110269701501"/>
    <n v="18.105877551020399"/>
    <n v="104"/>
    <s v="104 days"/>
    <s v="MDA8 &gt;= 70 ppb"/>
  </r>
  <r>
    <x v="0"/>
    <x v="8"/>
    <x v="9"/>
    <n v="1516.58395918367"/>
    <n v="8.3953775612244694"/>
    <n v="9.2125355842125192"/>
    <n v="8.7787798074870391"/>
    <n v="17.176948979591799"/>
    <n v="104"/>
    <s v="104 days"/>
    <s v="MDA8 &gt;= 70 ppb"/>
  </r>
  <r>
    <x v="0"/>
    <x v="8"/>
    <x v="10"/>
    <n v="194.26652040816401"/>
    <n v="1.09179196938775"/>
    <n v="1.1800779121023299"/>
    <n v="1.14165220383963"/>
    <n v="2.8935714285713798"/>
    <n v="104"/>
    <s v="104 days"/>
    <s v="MDA8 &gt;= 70 ppb"/>
  </r>
  <r>
    <x v="0"/>
    <x v="9"/>
    <x v="0"/>
    <n v="93.499622448979494"/>
    <n v="0.41188612244897899"/>
    <n v="1.50618130476458"/>
    <n v="1.4200098916314601"/>
    <n v="6.6950102040816404"/>
    <n v="42"/>
    <s v="42 days"/>
    <s v="MDA8 &gt;= 70 ppb"/>
  </r>
  <r>
    <x v="0"/>
    <x v="9"/>
    <x v="1"/>
    <n v="295.02558163265297"/>
    <n v="1.3355402653061199"/>
    <n v="4.7525541156583602"/>
    <n v="4.6043803955587599"/>
    <n v="13.5187040816327"/>
    <n v="42"/>
    <s v="42 days"/>
    <s v="MDA8 &gt;= 70 ppb"/>
  </r>
  <r>
    <x v="0"/>
    <x v="9"/>
    <x v="2"/>
    <n v="83.386357142857094"/>
    <n v="0.49324637755102002"/>
    <n v="1.3432671588543299"/>
    <n v="1.7005057877874801"/>
    <n v="9.63539795918369"/>
    <n v="42"/>
    <s v="42 days"/>
    <s v="MDA8 &gt;= 70 ppb"/>
  </r>
  <r>
    <x v="0"/>
    <x v="9"/>
    <x v="3"/>
    <n v="90.549265306122294"/>
    <n v="0.40196766326530597"/>
    <n v="1.4586541313433701"/>
    <n v="1.38581522135022"/>
    <n v="3.8064489795918299"/>
    <n v="42"/>
    <s v="42 days"/>
    <s v="MDA8 &gt;= 70 ppb"/>
  </r>
  <r>
    <x v="0"/>
    <x v="9"/>
    <x v="4"/>
    <n v="417.38360204081499"/>
    <n v="1.8394966122448999"/>
    <n v="6.7236140835993297"/>
    <n v="6.3418096474806003"/>
    <n v="22.263642857142798"/>
    <n v="42"/>
    <s v="42 days"/>
    <s v="MDA8 &gt;= 70 ppb"/>
  </r>
  <r>
    <x v="0"/>
    <x v="9"/>
    <x v="5"/>
    <n v="1292.69901020408"/>
    <n v="6.0480706122449002"/>
    <n v="20.824031486539099"/>
    <n v="20.851200432801999"/>
    <n v="23.723255102040799"/>
    <n v="42"/>
    <s v="42 days"/>
    <s v="MDA8 &gt;= 70 ppb"/>
  </r>
  <r>
    <x v="0"/>
    <x v="9"/>
    <x v="6"/>
    <n v="2554.79951020408"/>
    <n v="12.145909836734599"/>
    <n v="41.155152918300303"/>
    <n v="41.873982081451501"/>
    <n v="33.913999999999803"/>
    <n v="42"/>
    <s v="42 days"/>
    <s v="MDA8 &gt;= 70 ppb"/>
  </r>
  <r>
    <x v="0"/>
    <x v="9"/>
    <x v="7"/>
    <n v="797.91677551020405"/>
    <n v="3.8208771428571402"/>
    <n v="12.853606234477599"/>
    <n v="13.172775293583101"/>
    <n v="17.0058673469387"/>
    <n v="42"/>
    <s v="42 days"/>
    <s v="MDA8 &gt;= 70 ppb"/>
  </r>
  <r>
    <x v="0"/>
    <x v="9"/>
    <x v="8"/>
    <n v="184.361081632653"/>
    <n v="0.70432201020408103"/>
    <n v="2.9698645535472901"/>
    <n v="2.42820567839704"/>
    <n v="18.105877551020399"/>
    <n v="42"/>
    <s v="42 days"/>
    <s v="MDA8 &gt;= 70 ppb"/>
  </r>
  <r>
    <x v="0"/>
    <x v="9"/>
    <x v="9"/>
    <n v="351.84475510203998"/>
    <n v="1.60063986734693"/>
    <n v="5.6678516814690196"/>
    <n v="5.5183321813758601"/>
    <n v="17.176948979591799"/>
    <n v="42"/>
    <s v="42 days"/>
    <s v="MDA8 &gt;= 70 ppb"/>
  </r>
  <r>
    <x v="0"/>
    <x v="9"/>
    <x v="10"/>
    <n v="46.261367346939103"/>
    <n v="0.203906397959183"/>
    <n v="0.74522233144660699"/>
    <n v="0.70298338858175302"/>
    <n v="2.8935714285713798"/>
    <n v="42"/>
    <s v="42 days"/>
    <s v="MDA8 &gt;= 70 ppb"/>
  </r>
  <r>
    <x v="0"/>
    <x v="10"/>
    <x v="0"/>
    <n v="138.37734693877499"/>
    <n v="0.72601519387754998"/>
    <n v="1.89313868181411"/>
    <n v="1.80099945672758"/>
    <n v="6.6950102040816404"/>
    <n v="50"/>
    <s v="50 days"/>
    <s v="MDA8 &gt;= 70 ppb"/>
  </r>
  <r>
    <x v="0"/>
    <x v="10"/>
    <x v="1"/>
    <n v="362.87591836734703"/>
    <n v="1.9411539285714201"/>
    <n v="4.96450071458586"/>
    <n v="4.8153498718256804"/>
    <n v="13.5187040816327"/>
    <n v="50"/>
    <s v="50 days"/>
    <s v="MDA8 &gt;= 70 ppb"/>
  </r>
  <r>
    <x v="0"/>
    <x v="10"/>
    <x v="2"/>
    <n v="259.68626530612198"/>
    <n v="1.2938129285714199"/>
    <n v="3.55276441457127"/>
    <n v="3.2095146232673302"/>
    <n v="9.63539795918369"/>
    <n v="50"/>
    <s v="50 days"/>
    <s v="MDA8 &gt;= 70 ppb"/>
  </r>
  <r>
    <x v="0"/>
    <x v="10"/>
    <x v="3"/>
    <n v="103.035306122449"/>
    <n v="0.55687736734693805"/>
    <n v="1.4096246815547799"/>
    <n v="1.3814254088804601"/>
    <n v="3.8064489795918299"/>
    <n v="50"/>
    <s v="50 days"/>
    <s v="MDA8 &gt;= 70 ppb"/>
  </r>
  <r>
    <x v="0"/>
    <x v="10"/>
    <x v="4"/>
    <n v="543.39354081632598"/>
    <n v="2.90994630612244"/>
    <n v="7.4341599569941197"/>
    <n v="7.2185978484038298"/>
    <n v="22.263642857142798"/>
    <n v="50"/>
    <s v="50 days"/>
    <s v="MDA8 &gt;= 70 ppb"/>
  </r>
  <r>
    <x v="0"/>
    <x v="10"/>
    <x v="5"/>
    <n v="1040.6668673469301"/>
    <n v="6.1443178979591799"/>
    <n v="14.237349862824599"/>
    <n v="15.241985690525899"/>
    <n v="23.723255102040799"/>
    <n v="50"/>
    <s v="50 days"/>
    <s v="MDA8 &gt;= 70 ppb"/>
  </r>
  <r>
    <x v="0"/>
    <x v="10"/>
    <x v="6"/>
    <n v="2734.13636734694"/>
    <n v="15.310878897959199"/>
    <n v="37.405684043569401"/>
    <n v="37.981139802285"/>
    <n v="33.913999999999803"/>
    <n v="50"/>
    <s v="50 days"/>
    <s v="MDA8 &gt;= 70 ppb"/>
  </r>
  <r>
    <x v="0"/>
    <x v="10"/>
    <x v="7"/>
    <n v="1135.3299591836701"/>
    <n v="6.1762479183673404"/>
    <n v="15.532434389741701"/>
    <n v="15.3211933295579"/>
    <n v="17.0058673469387"/>
    <n v="50"/>
    <s v="50 days"/>
    <s v="MDA8 &gt;= 70 ppb"/>
  </r>
  <r>
    <x v="0"/>
    <x v="10"/>
    <x v="8"/>
    <n v="479.49046938775501"/>
    <n v="2.54926662244897"/>
    <n v="6.5599028687896102"/>
    <n v="6.3238728897163101"/>
    <n v="18.105877551020399"/>
    <n v="50"/>
    <s v="50 days"/>
    <s v="MDA8 &gt;= 70 ppb"/>
  </r>
  <r>
    <x v="0"/>
    <x v="10"/>
    <x v="9"/>
    <n v="448.55255102040701"/>
    <n v="2.3682054081632602"/>
    <n v="6.1366416104136601"/>
    <n v="5.8747209280040504"/>
    <n v="17.176948979591799"/>
    <n v="50"/>
    <s v="50 days"/>
    <s v="MDA8 &gt;= 70 ppb"/>
  </r>
  <r>
    <x v="0"/>
    <x v="10"/>
    <x v="10"/>
    <n v="63.869571428571902"/>
    <n v="0.33507169387754998"/>
    <n v="0.87379877514067295"/>
    <n v="0.83120015080571497"/>
    <n v="2.8935714285713798"/>
    <n v="50"/>
    <s v="50 days"/>
    <s v="MDA8 &gt;= 70 ppb"/>
  </r>
  <r>
    <x v="1"/>
    <x v="0"/>
    <x v="0"/>
    <n v="267.73723469387699"/>
    <n v="1.6570416836734601"/>
    <n v="2.8285650087110401"/>
    <n v="2.7691079616583401"/>
    <n v="6.6950102040816404"/>
    <n v="47"/>
    <s v="47 days"/>
    <s v="MDA8 &gt;= 71 ppb"/>
  </r>
  <r>
    <x v="1"/>
    <x v="0"/>
    <x v="1"/>
    <n v="603.586887755097"/>
    <n v="3.7072673367346902"/>
    <n v="6.3767176514426103"/>
    <n v="6.1952717299119202"/>
    <n v="13.5187040816327"/>
    <n v="47"/>
    <s v="47 days"/>
    <s v="MDA8 &gt;= 71 ppb"/>
  </r>
  <r>
    <x v="1"/>
    <x v="0"/>
    <x v="2"/>
    <n v="436.850602040816"/>
    <n v="3.0855988571428501"/>
    <n v="4.6151979136552397"/>
    <n v="5.1563919278459602"/>
    <n v="9.63539795918369"/>
    <n v="47"/>
    <s v="47 days"/>
    <s v="MDA8 &gt;= 71 ppb"/>
  </r>
  <r>
    <x v="1"/>
    <x v="0"/>
    <x v="3"/>
    <n v="178.25807142857099"/>
    <n v="1.11575675510204"/>
    <n v="1.88324400952177"/>
    <n v="1.86455835376315"/>
    <n v="3.8064489795918299"/>
    <n v="47"/>
    <s v="47 days"/>
    <s v="MDA8 &gt;= 71 ppb"/>
  </r>
  <r>
    <x v="1"/>
    <x v="0"/>
    <x v="4"/>
    <n v="1048.0191734693799"/>
    <n v="6.4689597551020404"/>
    <n v="11.0720138195316"/>
    <n v="10.8103786030227"/>
    <n v="22.263642857142798"/>
    <n v="47"/>
    <s v="47 days"/>
    <s v="MDA8 &gt;= 71 ppb"/>
  </r>
  <r>
    <x v="1"/>
    <x v="0"/>
    <x v="5"/>
    <n v="1141.2008775510201"/>
    <n v="7.5876525510204003"/>
    <n v="12.056451071670701"/>
    <n v="12.6798434199608"/>
    <n v="23.723255102040799"/>
    <n v="47"/>
    <s v="47 days"/>
    <s v="MDA8 &gt;= 71 ppb"/>
  </r>
  <r>
    <x v="1"/>
    <x v="0"/>
    <x v="6"/>
    <n v="1819.46336734694"/>
    <n v="11.961141418367299"/>
    <n v="19.222094459119401"/>
    <n v="19.988448243918299"/>
    <n v="33.913999999999803"/>
    <n v="47"/>
    <s v="47 days"/>
    <s v="MDA8 &gt;= 71 ppb"/>
  </r>
  <r>
    <x v="1"/>
    <x v="0"/>
    <x v="7"/>
    <n v="900.62030612244803"/>
    <n v="5.3586959081632601"/>
    <n v="9.5147882099599599"/>
    <n v="8.9549995329658607"/>
    <n v="17.0058673469387"/>
    <n v="47"/>
    <s v="47 days"/>
    <s v="MDA8 &gt;= 71 ppb"/>
  </r>
  <r>
    <x v="1"/>
    <x v="0"/>
    <x v="8"/>
    <n v="1892.5639693877499"/>
    <n v="11.845193969387701"/>
    <n v="19.9943807841229"/>
    <n v="19.794686670346"/>
    <n v="18.105877551020399"/>
    <n v="47"/>
    <s v="47 days"/>
    <s v="MDA8 &gt;= 71 ppb"/>
  </r>
  <r>
    <x v="1"/>
    <x v="0"/>
    <x v="9"/>
    <n v="1060.5303163265301"/>
    <n v="6.3359140102040703"/>
    <n v="11.204190358013999"/>
    <n v="10.588043802944"/>
    <n v="17.176948979591799"/>
    <n v="47"/>
    <s v="47 days"/>
    <s v="MDA8 &gt;= 71 ppb"/>
  </r>
  <r>
    <x v="1"/>
    <x v="0"/>
    <x v="10"/>
    <n v="116.648469387755"/>
    <n v="0.71704785714285602"/>
    <n v="1.23235671425065"/>
    <n v="1.19826975366275"/>
    <n v="2.8935714285713798"/>
    <n v="47"/>
    <s v="47 days"/>
    <s v="MDA8 &gt;= 71 ppb"/>
  </r>
  <r>
    <x v="1"/>
    <x v="1"/>
    <x v="0"/>
    <n v="856.57653061224505"/>
    <n v="6.0324543571428597"/>
    <n v="4.8341223948042398"/>
    <n v="4.5621530213473198"/>
    <n v="6.6950102040816404"/>
    <n v="83"/>
    <s v="83 days"/>
    <s v="MDA8 &gt;= 71 ppb"/>
  </r>
  <r>
    <x v="1"/>
    <x v="1"/>
    <x v="1"/>
    <n v="1777.75213265306"/>
    <n v="12.669217387754999"/>
    <n v="10.032812118640001"/>
    <n v="9.5813254376661607"/>
    <n v="13.5187040816327"/>
    <n v="83"/>
    <s v="83 days"/>
    <s v="MDA8 &gt;= 71 ppb"/>
  </r>
  <r>
    <x v="1"/>
    <x v="1"/>
    <x v="2"/>
    <n v="909.16757142857102"/>
    <n v="9.0358146122449003"/>
    <n v="5.1309219440453999"/>
    <n v="6.83349868777319"/>
    <n v="9.63539795918369"/>
    <n v="83"/>
    <s v="83 days"/>
    <s v="MDA8 &gt;= 71 ppb"/>
  </r>
  <r>
    <x v="1"/>
    <x v="1"/>
    <x v="3"/>
    <n v="352.72140816326498"/>
    <n v="2.5829750204081598"/>
    <n v="1.99059675042719"/>
    <n v="1.9534217079432601"/>
    <n v="3.8064489795918299"/>
    <n v="83"/>
    <s v="83 days"/>
    <s v="MDA8 &gt;= 71 ppb"/>
  </r>
  <r>
    <x v="1"/>
    <x v="1"/>
    <x v="4"/>
    <n v="3053.0272551020398"/>
    <n v="21.583558530612201"/>
    <n v="17.229876022038098"/>
    <n v="16.322957610987402"/>
    <n v="22.263642857142798"/>
    <n v="83"/>
    <s v="83 days"/>
    <s v="MDA8 &gt;= 71 ppb"/>
  </r>
  <r>
    <x v="1"/>
    <x v="1"/>
    <x v="5"/>
    <n v="1384.4909183673401"/>
    <n v="11.3636938061224"/>
    <n v="7.81342742264835"/>
    <n v="8.5939995500971698"/>
    <n v="23.723255102040799"/>
    <n v="83"/>
    <s v="83 days"/>
    <s v="MDA8 &gt;= 71 ppb"/>
  </r>
  <r>
    <x v="1"/>
    <x v="1"/>
    <x v="6"/>
    <n v="2280.6918673469399"/>
    <n v="17.654929163265301"/>
    <n v="12.8711717372287"/>
    <n v="13.3518603963399"/>
    <n v="33.913999999999803"/>
    <n v="83"/>
    <s v="83 days"/>
    <s v="MDA8 &gt;= 71 ppb"/>
  </r>
  <r>
    <x v="1"/>
    <x v="1"/>
    <x v="7"/>
    <n v="1106.9049795918299"/>
    <n v="9.0034778877550892"/>
    <n v="6.2468605659095502"/>
    <n v="6.8090434533698101"/>
    <n v="17.0058673469387"/>
    <n v="83"/>
    <s v="83 days"/>
    <s v="MDA8 &gt;= 71 ppb"/>
  </r>
  <r>
    <x v="1"/>
    <x v="1"/>
    <x v="8"/>
    <n v="2912.5595918367299"/>
    <n v="20.266782510203999"/>
    <n v="16.437141394752299"/>
    <n v="15.3271218625031"/>
    <n v="18.105877551020399"/>
    <n v="83"/>
    <s v="83 days"/>
    <s v="MDA8 &gt;= 71 ppb"/>
  </r>
  <r>
    <x v="1"/>
    <x v="1"/>
    <x v="9"/>
    <n v="2701.38465306122"/>
    <n v="19.335648255102001"/>
    <n v="15.2453675552024"/>
    <n v="14.6229346936165"/>
    <n v="17.176948979591799"/>
    <n v="83"/>
    <s v="83 days"/>
    <s v="MDA8 &gt;= 71 ppb"/>
  </r>
  <r>
    <x v="1"/>
    <x v="1"/>
    <x v="10"/>
    <n v="384.10337755101602"/>
    <n v="2.69968213265305"/>
    <n v="2.16770209430344"/>
    <n v="2.0416835783559701"/>
    <n v="2.8935714285713798"/>
    <n v="83"/>
    <s v="83 days"/>
    <s v="MDA8 &gt;= 71 ppb"/>
  </r>
  <r>
    <x v="1"/>
    <x v="2"/>
    <x v="0"/>
    <n v="180.545285714285"/>
    <n v="1.2190366938775501"/>
    <n v="4.1410610298927297"/>
    <n v="4.2667287500311604"/>
    <n v="6.6950102040816404"/>
    <n v="32"/>
    <s v="32 days"/>
    <s v="MDA8 &gt;= 71 ppb"/>
  </r>
  <r>
    <x v="1"/>
    <x v="2"/>
    <x v="1"/>
    <n v="376.032897959183"/>
    <n v="2.53575631632653"/>
    <n v="8.62484541502036"/>
    <n v="8.8753557889458605"/>
    <n v="13.5187040816327"/>
    <n v="32"/>
    <s v="32 days"/>
    <s v="MDA8 &gt;= 71 ppb"/>
  </r>
  <r>
    <x v="1"/>
    <x v="2"/>
    <x v="2"/>
    <n v="349.81148979591802"/>
    <n v="2.5472333673469301"/>
    <n v="8.0234203982207593"/>
    <n v="8.9155264120290401"/>
    <n v="9.63539795918369"/>
    <n v="32"/>
    <s v="32 days"/>
    <s v="MDA8 &gt;= 71 ppb"/>
  </r>
  <r>
    <x v="1"/>
    <x v="2"/>
    <x v="3"/>
    <n v="98.474112244897896"/>
    <n v="0.64875754081632497"/>
    <n v="2.2586427945615499"/>
    <n v="2.2707047828033402"/>
    <n v="3.8064489795918299"/>
    <n v="32"/>
    <s v="32 days"/>
    <s v="MDA8 &gt;= 71 ppb"/>
  </r>
  <r>
    <x v="1"/>
    <x v="2"/>
    <x v="4"/>
    <n v="628.47047959183499"/>
    <n v="4.17644838775509"/>
    <n v="14.414857752609899"/>
    <n v="14.6179130608236"/>
    <n v="22.263642857142798"/>
    <n v="32"/>
    <s v="32 days"/>
    <s v="MDA8 &gt;= 71 ppb"/>
  </r>
  <r>
    <x v="1"/>
    <x v="2"/>
    <x v="5"/>
    <n v="336.64942857142802"/>
    <n v="2.53192878571428"/>
    <n v="7.7215299412411698"/>
    <n v="8.8619591168137202"/>
    <n v="23.723255102040799"/>
    <n v="32"/>
    <s v="32 days"/>
    <s v="MDA8 &gt;= 71 ppb"/>
  </r>
  <r>
    <x v="1"/>
    <x v="2"/>
    <x v="6"/>
    <n v="590.29836734693799"/>
    <n v="4.3395024897959198"/>
    <n v="13.5393264651512"/>
    <n v="15.188615836615501"/>
    <n v="33.913999999999803"/>
    <n v="32"/>
    <s v="32 days"/>
    <s v="MDA8 &gt;= 71 ppb"/>
  </r>
  <r>
    <x v="1"/>
    <x v="2"/>
    <x v="7"/>
    <n v="422.98520408163199"/>
    <n v="2.5024649591836701"/>
    <n v="9.7017628453373401"/>
    <n v="8.7588332992107993"/>
    <n v="17.0058673469387"/>
    <n v="32"/>
    <s v="32 days"/>
    <s v="MDA8 &gt;= 71 ppb"/>
  </r>
  <r>
    <x v="1"/>
    <x v="2"/>
    <x v="8"/>
    <n v="674.906581632653"/>
    <n v="3.4531596428571398"/>
    <n v="15.479935313514201"/>
    <n v="12.0863429301381"/>
    <n v="18.105877551020399"/>
    <n v="32"/>
    <s v="32 days"/>
    <s v="MDA8 &gt;= 71 ppb"/>
  </r>
  <r>
    <x v="1"/>
    <x v="2"/>
    <x v="9"/>
    <n v="624.79686734693803"/>
    <n v="4.0923033571428498"/>
    <n v="14.3305982692005"/>
    <n v="14.3233985289079"/>
    <n v="17.176948979591799"/>
    <n v="32"/>
    <s v="32 days"/>
    <s v="MDA8 &gt;= 71 ppb"/>
  </r>
  <r>
    <x v="1"/>
    <x v="2"/>
    <x v="10"/>
    <n v="76.909142857143706"/>
    <n v="0.52416524489795702"/>
    <n v="1.7640197752500399"/>
    <n v="1.8346214936807199"/>
    <n v="2.8935714285713798"/>
    <n v="32"/>
    <s v="32 days"/>
    <s v="MDA8 &gt;= 71 ppb"/>
  </r>
  <r>
    <x v="1"/>
    <x v="3"/>
    <x v="0"/>
    <n v="407.141428571429"/>
    <n v="2.2157362959183602"/>
    <n v="2.7452492296020998"/>
    <n v="2.6259220667490601"/>
    <n v="6.6950102040816404"/>
    <n v="76"/>
    <s v="76 days"/>
    <s v="MDA8 &gt;= 71 ppb"/>
  </r>
  <r>
    <x v="1"/>
    <x v="3"/>
    <x v="1"/>
    <n v="979.67846938775301"/>
    <n v="5.3890606836734696"/>
    <n v="6.6057182458223798"/>
    <n v="6.3867046788808501"/>
    <n v="13.5187040816327"/>
    <n v="76"/>
    <s v="76 days"/>
    <s v="MDA8 &gt;= 71 ppb"/>
  </r>
  <r>
    <x v="1"/>
    <x v="3"/>
    <x v="2"/>
    <n v="468.52862244897898"/>
    <n v="2.5457084999999999"/>
    <n v="3.1591671826119199"/>
    <n v="3.0169800160672802"/>
    <n v="9.63539795918369"/>
    <n v="76"/>
    <s v="76 days"/>
    <s v="MDA8 &gt;= 71 ppb"/>
  </r>
  <r>
    <x v="1"/>
    <x v="3"/>
    <x v="3"/>
    <n v="268.14689795918298"/>
    <n v="1.5243986428571401"/>
    <n v="1.8080451002629701"/>
    <n v="1.8066012829120399"/>
    <n v="3.8064489795918299"/>
    <n v="76"/>
    <s v="76 days"/>
    <s v="MDA8 &gt;= 71 ppb"/>
  </r>
  <r>
    <x v="1"/>
    <x v="3"/>
    <x v="4"/>
    <n v="1692.23867346938"/>
    <n v="9.3458708265306107"/>
    <n v="11.410327195012201"/>
    <n v="11.076014994014001"/>
    <n v="22.263642857142798"/>
    <n v="76"/>
    <s v="76 days"/>
    <s v="MDA8 &gt;= 71 ppb"/>
  </r>
  <r>
    <x v="1"/>
    <x v="3"/>
    <x v="5"/>
    <n v="2667.0320918367302"/>
    <n v="15.4638056224489"/>
    <n v="17.983106806715799"/>
    <n v="18.326525812078401"/>
    <n v="23.723255102040799"/>
    <n v="76"/>
    <s v="76 days"/>
    <s v="MDA8 &gt;= 71 ppb"/>
  </r>
  <r>
    <x v="1"/>
    <x v="3"/>
    <x v="6"/>
    <n v="4503.7566428571399"/>
    <n v="26.298839214285699"/>
    <n v="30.367664861572202"/>
    <n v="31.1673832079621"/>
    <n v="33.913999999999803"/>
    <n v="76"/>
    <s v="76 days"/>
    <s v="MDA8 &gt;= 71 ppb"/>
  </r>
  <r>
    <x v="1"/>
    <x v="3"/>
    <x v="7"/>
    <n v="1510.3197040816301"/>
    <n v="9.0588570612244901"/>
    <n v="10.1836946896588"/>
    <n v="10.735868117706399"/>
    <n v="17.0058673469387"/>
    <n v="76"/>
    <s v="76 days"/>
    <s v="MDA8 &gt;= 71 ppb"/>
  </r>
  <r>
    <x v="1"/>
    <x v="3"/>
    <x v="8"/>
    <n v="1013.00570408163"/>
    <n v="5.5264659183673404"/>
    <n v="6.8304351597684301"/>
    <n v="6.5495469081362696"/>
    <n v="18.105877551020399"/>
    <n v="76"/>
    <s v="76 days"/>
    <s v="MDA8 &gt;= 71 ppb"/>
  </r>
  <r>
    <x v="1"/>
    <x v="3"/>
    <x v="9"/>
    <n v="1133.84365306122"/>
    <n v="5.99650716326531"/>
    <n v="7.6452141605370096"/>
    <n v="7.1066040270422697"/>
    <n v="17.176948979591799"/>
    <n v="76"/>
    <s v="76 days"/>
    <s v="MDA8 &gt;= 71 ppb"/>
  </r>
  <r>
    <x v="1"/>
    <x v="3"/>
    <x v="10"/>
    <n v="187.07189795918501"/>
    <n v="1.01411242857142"/>
    <n v="1.26137736843586"/>
    <n v="1.2018488884510701"/>
    <n v="2.8935714285713798"/>
    <n v="76"/>
    <s v="76 days"/>
    <s v="MDA8 &gt;= 71 ppb"/>
  </r>
  <r>
    <x v="1"/>
    <x v="4"/>
    <x v="0"/>
    <n v="1267.4599897959099"/>
    <n v="10.202836581632599"/>
    <n v="4.9908623853378602"/>
    <n v="4.7647274009206999"/>
    <n v="6.6950102040816404"/>
    <n v="123"/>
    <s v="123 days"/>
    <s v="MDA8 &gt;= 71 ppb"/>
  </r>
  <r>
    <x v="1"/>
    <x v="4"/>
    <x v="1"/>
    <n v="2639.6466428571298"/>
    <n v="21.355628224489699"/>
    <n v="10.3941057283712"/>
    <n v="9.9730840684326001"/>
    <n v="13.5187040816327"/>
    <n v="123"/>
    <s v="123 days"/>
    <s v="MDA8 &gt;= 71 ppb"/>
  </r>
  <r>
    <x v="1"/>
    <x v="4"/>
    <x v="2"/>
    <n v="1032.2830510204001"/>
    <n v="7.9425155408163297"/>
    <n v="4.0648089027166003"/>
    <n v="3.7091568728733302"/>
    <n v="9.63539795918369"/>
    <n v="123"/>
    <s v="123 days"/>
    <s v="MDA8 &gt;= 71 ppb"/>
  </r>
  <r>
    <x v="1"/>
    <x v="4"/>
    <x v="3"/>
    <n v="575.55746938775496"/>
    <n v="4.7857558979591701"/>
    <n v="2.26636591899844"/>
    <n v="2.23494927892642"/>
    <n v="3.8064489795918299"/>
    <n v="123"/>
    <s v="123 days"/>
    <s v="MDA8 &gt;= 71 ppb"/>
  </r>
  <r>
    <x v="1"/>
    <x v="4"/>
    <x v="4"/>
    <n v="4577.4626530612304"/>
    <n v="37.067361520407999"/>
    <n v="18.024621178874799"/>
    <n v="17.310467702096702"/>
    <n v="22.263642857142798"/>
    <n v="123"/>
    <s v="123 days"/>
    <s v="MDA8 &gt;= 71 ppb"/>
  </r>
  <r>
    <x v="1"/>
    <x v="4"/>
    <x v="5"/>
    <n v="1932.5839693877499"/>
    <n v="17.504313591836699"/>
    <n v="7.6099133045432898"/>
    <n v="8.1745191092718006"/>
    <n v="23.723255102040799"/>
    <n v="123"/>
    <s v="123 days"/>
    <s v="MDA8 &gt;= 71 ppb"/>
  </r>
  <r>
    <x v="1"/>
    <x v="4"/>
    <x v="6"/>
    <n v="3002.0491224489701"/>
    <n v="26.890526051020402"/>
    <n v="11.8211337358109"/>
    <n v="12.557882827519199"/>
    <n v="33.913999999999803"/>
    <n v="123"/>
    <s v="123 days"/>
    <s v="MDA8 &gt;= 71 ppb"/>
  </r>
  <r>
    <x v="1"/>
    <x v="4"/>
    <x v="7"/>
    <n v="1395.24433673469"/>
    <n v="12.0417681224489"/>
    <n v="5.4940373144923296"/>
    <n v="5.6235089202403996"/>
    <n v="17.0058673469387"/>
    <n v="123"/>
    <s v="123 days"/>
    <s v="MDA8 &gt;= 71 ppb"/>
  </r>
  <r>
    <x v="1"/>
    <x v="4"/>
    <x v="8"/>
    <n v="4310.9623367346903"/>
    <n v="39.076011775510104"/>
    <n v="16.975225998638098"/>
    <n v="18.2485079061886"/>
    <n v="18.105877551020399"/>
    <n v="123"/>
    <s v="123 days"/>
    <s v="MDA8 &gt;= 71 ppb"/>
  </r>
  <r>
    <x v="1"/>
    <x v="4"/>
    <x v="9"/>
    <n v="4074.02087755102"/>
    <n v="32.487766938775401"/>
    <n v="16.0422243846327"/>
    <n v="15.1717958128012"/>
    <n v="17.176948979591799"/>
    <n v="123"/>
    <s v="123 days"/>
    <s v="MDA8 &gt;= 71 ppb"/>
  </r>
  <r>
    <x v="1"/>
    <x v="4"/>
    <x v="10"/>
    <n v="588.34040816325899"/>
    <n v="4.7781559489795802"/>
    <n v="2.31670114758347"/>
    <n v="2.23140010072887"/>
    <n v="2.8935714285713798"/>
    <n v="123"/>
    <s v="123 days"/>
    <s v="MDA8 &gt;= 71 ppb"/>
  </r>
  <r>
    <x v="1"/>
    <x v="5"/>
    <x v="0"/>
    <n v="952.694010204081"/>
    <n v="6.7497258061224397"/>
    <n v="3.2115908075199799"/>
    <n v="3.0369169704133898"/>
    <n v="6.6950102040816404"/>
    <n v="137"/>
    <s v="137 days"/>
    <s v="MDA8 &gt;= 71 ppb"/>
  </r>
  <r>
    <x v="1"/>
    <x v="5"/>
    <x v="1"/>
    <n v="2099.0572857142902"/>
    <n v="15.116532693877501"/>
    <n v="7.0760527630626697"/>
    <n v="6.8014103076904897"/>
    <n v="13.5187040816327"/>
    <n v="137"/>
    <s v="137 days"/>
    <s v="MDA8 &gt;= 71 ppb"/>
  </r>
  <r>
    <x v="1"/>
    <x v="5"/>
    <x v="2"/>
    <n v="1506.3576836734601"/>
    <n v="10.3609908265306"/>
    <n v="5.0780255128154801"/>
    <n v="4.6617403099318597"/>
    <n v="9.63539795918369"/>
    <n v="137"/>
    <s v="137 days"/>
    <s v="MDA8 &gt;= 71 ppb"/>
  </r>
  <r>
    <x v="1"/>
    <x v="5"/>
    <x v="3"/>
    <n v="568.04656122448898"/>
    <n v="4.1894404387754998"/>
    <n v="1.91492031516091"/>
    <n v="1.8849629052357799"/>
    <n v="3.8064489795918299"/>
    <n v="137"/>
    <s v="137 days"/>
    <s v="MDA8 &gt;= 71 ppb"/>
  </r>
  <r>
    <x v="1"/>
    <x v="5"/>
    <x v="4"/>
    <n v="3773.7837959183698"/>
    <n v="26.990599846938601"/>
    <n v="12.7216600699977"/>
    <n v="12.1439319271984"/>
    <n v="22.263642857142798"/>
    <n v="137"/>
    <s v="137 days"/>
    <s v="MDA8 &gt;= 71 ppb"/>
  </r>
  <r>
    <x v="1"/>
    <x v="5"/>
    <x v="5"/>
    <n v="4012.5147653061199"/>
    <n v="30.7813674693876"/>
    <n v="13.5264370272831"/>
    <n v="13.849519213879899"/>
    <n v="23.723255102040799"/>
    <n v="137"/>
    <s v="137 days"/>
    <s v="MDA8 &gt;= 71 ppb"/>
  </r>
  <r>
    <x v="1"/>
    <x v="5"/>
    <x v="6"/>
    <n v="6567.6542857142904"/>
    <n v="50.091317479591602"/>
    <n v="22.139971391707199"/>
    <n v="22.537681750887"/>
    <n v="33.913999999999803"/>
    <n v="137"/>
    <s v="137 days"/>
    <s v="MDA8 &gt;= 71 ppb"/>
  </r>
  <r>
    <x v="1"/>
    <x v="5"/>
    <x v="7"/>
    <n v="2264.4969999999898"/>
    <n v="17.430255112244801"/>
    <n v="7.6337603374862004"/>
    <n v="7.8424278362532203"/>
    <n v="17.0058673469387"/>
    <n v="137"/>
    <s v="137 days"/>
    <s v="MDA8 &gt;= 71 ppb"/>
  </r>
  <r>
    <x v="1"/>
    <x v="5"/>
    <x v="8"/>
    <n v="4994.5019489795905"/>
    <n v="39.621036377551"/>
    <n v="16.8367769458815"/>
    <n v="17.826768259417001"/>
    <n v="18.105877551020399"/>
    <n v="137"/>
    <s v="137 days"/>
    <s v="MDA8 &gt;= 71 ppb"/>
  </r>
  <r>
    <x v="1"/>
    <x v="5"/>
    <x v="9"/>
    <n v="2471.6679387755098"/>
    <n v="17.714749173469301"/>
    <n v="8.3321464671672203"/>
    <n v="7.9704307903481597"/>
    <n v="17.176948979591799"/>
    <n v="137"/>
    <s v="137 days"/>
    <s v="MDA8 &gt;= 71 ppb"/>
  </r>
  <r>
    <x v="1"/>
    <x v="5"/>
    <x v="10"/>
    <n v="453.46488775509698"/>
    <n v="3.2098406938775401"/>
    <n v="1.5286583619176799"/>
    <n v="1.4442097287445499"/>
    <n v="2.8935714285713798"/>
    <n v="137"/>
    <s v="137 days"/>
    <s v="MDA8 &gt;= 71 ppb"/>
  </r>
  <r>
    <x v="1"/>
    <x v="6"/>
    <x v="0"/>
    <n v="1553.1525510204001"/>
    <n v="12.1721834897959"/>
    <n v="3.3947225271504502"/>
    <n v="3.4241997649558198"/>
    <n v="6.6950102040816404"/>
    <n v="150"/>
    <s v="150 days"/>
    <s v="MDA8 &gt;= 71 ppb"/>
  </r>
  <r>
    <x v="1"/>
    <x v="6"/>
    <x v="1"/>
    <n v="3488.6481734693798"/>
    <n v="27.4853749795917"/>
    <n v="7.6251315661156598"/>
    <n v="7.7320075419286196"/>
    <n v="13.5187040816327"/>
    <n v="150"/>
    <s v="150 days"/>
    <s v="MDA8 &gt;= 71 ppb"/>
  </r>
  <r>
    <x v="1"/>
    <x v="6"/>
    <x v="2"/>
    <n v="1366.7000204081601"/>
    <n v="10.8384533979591"/>
    <n v="2.9871935915685901"/>
    <n v="3.0490034601342302"/>
    <n v="9.63539795918369"/>
    <n v="150"/>
    <s v="150 days"/>
    <s v="MDA8 &gt;= 71 ppb"/>
  </r>
  <r>
    <x v="1"/>
    <x v="6"/>
    <x v="3"/>
    <n v="936.64972448979597"/>
    <n v="7.3209983469387501"/>
    <n v="2.0472334914466499"/>
    <n v="2.0594958036777"/>
    <n v="3.8064489795918299"/>
    <n v="150"/>
    <s v="150 days"/>
    <s v="MDA8 &gt;= 71 ppb"/>
  </r>
  <r>
    <x v="1"/>
    <x v="6"/>
    <x v="4"/>
    <n v="6579.1589999999997"/>
    <n v="51.5610471938774"/>
    <n v="14.380055102978201"/>
    <n v="14.504819602017999"/>
    <n v="22.263642857142798"/>
    <n v="150"/>
    <s v="150 days"/>
    <s v="MDA8 &gt;= 71 ppb"/>
  </r>
  <r>
    <x v="1"/>
    <x v="6"/>
    <x v="5"/>
    <n v="3144.71172448979"/>
    <n v="28.3569243367346"/>
    <n v="6.8733903347137399"/>
    <n v="7.9771861581052503"/>
    <n v="23.723255102040799"/>
    <n v="150"/>
    <s v="150 days"/>
    <s v="MDA8 &gt;= 71 ppb"/>
  </r>
  <r>
    <x v="1"/>
    <x v="6"/>
    <x v="6"/>
    <n v="4951.0735816326496"/>
    <n v="44.800287142857101"/>
    <n v="10.821551952578901"/>
    <n v="12.6029264045457"/>
    <n v="33.913999999999803"/>
    <n v="150"/>
    <s v="150 days"/>
    <s v="MDA8 &gt;= 71 ppb"/>
  </r>
  <r>
    <x v="1"/>
    <x v="6"/>
    <x v="7"/>
    <n v="1918.9500918367301"/>
    <n v="16.480943877550999"/>
    <n v="4.1942455047031597"/>
    <n v="4.6363123098719097"/>
    <n v="17.0058673469387"/>
    <n v="150"/>
    <s v="150 days"/>
    <s v="MDA8 &gt;= 71 ppb"/>
  </r>
  <r>
    <x v="1"/>
    <x v="6"/>
    <x v="8"/>
    <n v="12955.446948979499"/>
    <n v="89.383985061223896"/>
    <n v="28.316695342069899"/>
    <n v="25.144923332287799"/>
    <n v="18.105877551020399"/>
    <n v="150"/>
    <s v="150 days"/>
    <s v="MDA8 &gt;= 71 ppb"/>
  </r>
  <r>
    <x v="1"/>
    <x v="6"/>
    <x v="9"/>
    <n v="8105.0187551020299"/>
    <n v="61.099988030612103"/>
    <n v="17.7151238188709"/>
    <n v="17.188252611260399"/>
    <n v="17.176948979591799"/>
    <n v="150"/>
    <s v="150 days"/>
    <s v="MDA8 &gt;= 71 ppb"/>
  </r>
  <r>
    <x v="1"/>
    <x v="6"/>
    <x v="10"/>
    <n v="752.46292857142396"/>
    <n v="5.9750879387754798"/>
    <n v="1.64465676780352"/>
    <n v="1.68087301121424"/>
    <n v="2.8935714285713798"/>
    <n v="150"/>
    <s v="150 days"/>
    <s v="MDA8 &gt;= 71 ppb"/>
  </r>
  <r>
    <x v="1"/>
    <x v="7"/>
    <x v="0"/>
    <n v="360.82121428571401"/>
    <n v="2.3525414183673399"/>
    <n v="4.6338885964084797"/>
    <n v="4.4181277359104101"/>
    <n v="6.6950102040816404"/>
    <n v="25"/>
    <s v="25 days"/>
    <s v="MDA8 &gt;= 71 ppb"/>
  </r>
  <r>
    <x v="1"/>
    <x v="7"/>
    <x v="1"/>
    <n v="723.72701020407601"/>
    <n v="4.7387874081632697"/>
    <n v="9.2945486759598399"/>
    <n v="8.8995534442573501"/>
    <n v="13.5187040816327"/>
    <n v="25"/>
    <s v="25 days"/>
    <s v="MDA8 &gt;= 71 ppb"/>
  </r>
  <r>
    <x v="1"/>
    <x v="7"/>
    <x v="2"/>
    <n v="64.860938775510206"/>
    <n v="0.534119040816326"/>
    <n v="0.83298418342495195"/>
    <n v="1.0030880349584499"/>
    <n v="9.63539795918369"/>
    <n v="25"/>
    <s v="25 days"/>
    <s v="MDA8 &gt;= 71 ppb"/>
  </r>
  <r>
    <x v="1"/>
    <x v="7"/>
    <x v="3"/>
    <n v="162.974275510204"/>
    <n v="1.0781765816326501"/>
    <n v="2.0930161722604899"/>
    <n v="2.02484080506696"/>
    <n v="3.8064489795918299"/>
    <n v="25"/>
    <s v="25 days"/>
    <s v="MDA8 &gt;= 71 ppb"/>
  </r>
  <r>
    <x v="1"/>
    <x v="7"/>
    <x v="4"/>
    <n v="1253.3820918367301"/>
    <n v="8.1682984795918401"/>
    <n v="16.096705937322699"/>
    <n v="15.3402553451853"/>
    <n v="22.263642857142798"/>
    <n v="25"/>
    <s v="25 days"/>
    <s v="MDA8 &gt;= 71 ppb"/>
  </r>
  <r>
    <x v="1"/>
    <x v="7"/>
    <x v="5"/>
    <n v="700.13807142857104"/>
    <n v="4.9537131530612202"/>
    <n v="8.9916049740225397"/>
    <n v="9.3031890135532294"/>
    <n v="23.723255102040799"/>
    <n v="25"/>
    <s v="25 days"/>
    <s v="MDA8 &gt;= 71 ppb"/>
  </r>
  <r>
    <x v="1"/>
    <x v="7"/>
    <x v="6"/>
    <n v="971.98551020408195"/>
    <n v="6.6321937755102001"/>
    <n v="12.482837464325"/>
    <n v="12.455414829571501"/>
    <n v="33.913999999999803"/>
    <n v="25"/>
    <s v="25 days"/>
    <s v="MDA8 &gt;= 71 ppb"/>
  </r>
  <r>
    <x v="1"/>
    <x v="7"/>
    <x v="7"/>
    <n v="278.51292857142801"/>
    <n v="2.0060527346938701"/>
    <n v="3.57683482168407"/>
    <n v="3.7674138944600699"/>
    <n v="17.0058673469387"/>
    <n v="25"/>
    <s v="25 days"/>
    <s v="MDA8 &gt;= 71 ppb"/>
  </r>
  <r>
    <x v="1"/>
    <x v="7"/>
    <x v="8"/>
    <n v="1602.82175510204"/>
    <n v="11.762235"/>
    <n v="20.584425635133201"/>
    <n v="22.089752080055199"/>
    <n v="18.105877551020399"/>
    <n v="25"/>
    <s v="25 days"/>
    <s v="MDA8 &gt;= 71 ppb"/>
  </r>
  <r>
    <x v="1"/>
    <x v="7"/>
    <x v="9"/>
    <n v="1499.46568367346"/>
    <n v="9.9373274795918203"/>
    <n v="19.257063213523502"/>
    <n v="18.662533129333301"/>
    <n v="17.176948979591799"/>
    <n v="25"/>
    <s v="25 days"/>
    <s v="MDA8 &gt;= 71 ppb"/>
  </r>
  <r>
    <x v="1"/>
    <x v="7"/>
    <x v="10"/>
    <n v="167.88559183673601"/>
    <n v="1.08402894897959"/>
    <n v="2.15609032593497"/>
    <n v="2.0358316876479701"/>
    <n v="2.8935714285713798"/>
    <n v="25"/>
    <s v="25 days"/>
    <s v="MDA8 &gt;= 71 ppb"/>
  </r>
  <r>
    <x v="1"/>
    <x v="8"/>
    <x v="0"/>
    <n v="313.02124489795898"/>
    <n v="2.2187563469387701"/>
    <n v="2.3900028402438598"/>
    <n v="2.4046983213141799"/>
    <n v="6.6950102040816404"/>
    <n v="84"/>
    <s v="84 days"/>
    <s v="MDA8 &gt;= 71 ppb"/>
  </r>
  <r>
    <x v="1"/>
    <x v="8"/>
    <x v="1"/>
    <n v="877.51987755101902"/>
    <n v="6.2078084795918196"/>
    <n v="6.7001043344552302"/>
    <n v="6.7280513475535502"/>
    <n v="13.5187040816327"/>
    <n v="84"/>
    <s v="84 days"/>
    <s v="MDA8 &gt;= 71 ppb"/>
  </r>
  <r>
    <x v="1"/>
    <x v="8"/>
    <x v="2"/>
    <n v="294.61004081632598"/>
    <n v="1.64443345918367"/>
    <n v="2.2494282601965598"/>
    <n v="1.78224453724614"/>
    <n v="9.63539795918369"/>
    <n v="84"/>
    <s v="84 days"/>
    <s v="MDA8 &gt;= 71 ppb"/>
  </r>
  <r>
    <x v="1"/>
    <x v="8"/>
    <x v="3"/>
    <n v="245.686908163265"/>
    <n v="1.75536599999999"/>
    <n v="1.87588675814114"/>
    <n v="1.9024737345837399"/>
    <n v="3.8064489795918299"/>
    <n v="84"/>
    <s v="84 days"/>
    <s v="MDA8 &gt;= 71 ppb"/>
  </r>
  <r>
    <x v="1"/>
    <x v="8"/>
    <x v="4"/>
    <n v="1395.7508673469299"/>
    <n v="9.8105576428571304"/>
    <n v="10.6569397176842"/>
    <n v="10.632727440975501"/>
    <n v="22.263642857142798"/>
    <n v="84"/>
    <s v="84 days"/>
    <s v="MDA8 &gt;= 71 ppb"/>
  </r>
  <r>
    <x v="1"/>
    <x v="8"/>
    <x v="5"/>
    <n v="3028.1999897959099"/>
    <n v="21.4543380408163"/>
    <n v="23.121135368297299"/>
    <n v="23.252310125371999"/>
    <n v="23.723255102040799"/>
    <n v="84"/>
    <s v="84 days"/>
    <s v="MDA8 &gt;= 71 ppb"/>
  </r>
  <r>
    <x v="1"/>
    <x v="8"/>
    <x v="6"/>
    <n v="3983.56987755102"/>
    <n v="28.260992714285699"/>
    <n v="30.415645828641601"/>
    <n v="30.629393728824098"/>
    <n v="33.913999999999803"/>
    <n v="84"/>
    <s v="84 days"/>
    <s v="MDA8 &gt;= 71 ppb"/>
  </r>
  <r>
    <x v="1"/>
    <x v="8"/>
    <x v="7"/>
    <n v="1144.9038673469299"/>
    <n v="8.2823506326530492"/>
    <n v="8.7416542466865703"/>
    <n v="8.9764496630534598"/>
    <n v="17.0058673469387"/>
    <n v="84"/>
    <s v="84 days"/>
    <s v="MDA8 &gt;= 71 ppb"/>
  </r>
  <r>
    <x v="1"/>
    <x v="8"/>
    <x v="8"/>
    <n v="459.01606122448902"/>
    <n v="3.5018037448979502"/>
    <n v="3.5047132037370301"/>
    <n v="3.7952709852733602"/>
    <n v="18.105877551020399"/>
    <n v="84"/>
    <s v="84 days"/>
    <s v="MDA8 &gt;= 71 ppb"/>
  </r>
  <r>
    <x v="1"/>
    <x v="8"/>
    <x v="9"/>
    <n v="1206.4871632653001"/>
    <n v="8.0852807653061198"/>
    <n v="9.2118595588035106"/>
    <n v="8.7628644355251506"/>
    <n v="17.176948979591799"/>
    <n v="84"/>
    <s v="84 days"/>
    <s v="MDA8 &gt;= 71 ppb"/>
  </r>
  <r>
    <x v="1"/>
    <x v="8"/>
    <x v="10"/>
    <n v="148.34175510204199"/>
    <n v="1.0458672040816299"/>
    <n v="1.13262988311292"/>
    <n v="1.13351568027855"/>
    <n v="2.8935714285713798"/>
    <n v="84"/>
    <s v="84 days"/>
    <s v="MDA8 &gt;= 71 ppb"/>
  </r>
  <r>
    <x v="1"/>
    <x v="9"/>
    <x v="0"/>
    <n v="78.387612244897895"/>
    <n v="0.396774112244897"/>
    <n v="1.4847971034396901"/>
    <n v="1.4131398196696501"/>
    <n v="6.6950102040816404"/>
    <n v="35"/>
    <s v="35 days"/>
    <s v="MDA8 &gt;= 71 ppb"/>
  </r>
  <r>
    <x v="1"/>
    <x v="9"/>
    <x v="1"/>
    <n v="251.38552040816401"/>
    <n v="1.2919002040816301"/>
    <n v="4.7616770285411496"/>
    <n v="4.6011964114742696"/>
    <n v="13.5187040816327"/>
    <n v="35"/>
    <s v="35 days"/>
    <s v="MDA8 &gt;= 71 ppb"/>
  </r>
  <r>
    <x v="1"/>
    <x v="9"/>
    <x v="2"/>
    <n v="82.707755102040807"/>
    <n v="0.49256777551020298"/>
    <n v="1.56662808944665"/>
    <n v="1.75431590917389"/>
    <n v="9.63539795918369"/>
    <n v="35"/>
    <s v="35 days"/>
    <s v="MDA8 &gt;= 71 ppb"/>
  </r>
  <r>
    <x v="1"/>
    <x v="9"/>
    <x v="3"/>
    <n v="74.313132653061103"/>
    <n v="0.38573153061224402"/>
    <n v="1.4076194050416"/>
    <n v="1.3738108631287"/>
    <n v="3.8064489795918299"/>
    <n v="35"/>
    <s v="35 days"/>
    <s v="MDA8 &gt;= 71 ppb"/>
  </r>
  <r>
    <x v="1"/>
    <x v="9"/>
    <x v="4"/>
    <n v="344.72506122448902"/>
    <n v="1.7668380714285701"/>
    <n v="6.5296895482679904"/>
    <n v="6.2927221222108702"/>
    <n v="22.263642857142798"/>
    <n v="35"/>
    <s v="35 days"/>
    <s v="MDA8 &gt;= 71 ppb"/>
  </r>
  <r>
    <x v="1"/>
    <x v="9"/>
    <x v="5"/>
    <n v="1111.90564285714"/>
    <n v="5.8672772448979602"/>
    <n v="21.0614181314088"/>
    <n v="20.896734065879201"/>
    <n v="23.723255102040799"/>
    <n v="35"/>
    <s v="35 days"/>
    <s v="MDA8 &gt;= 71 ppb"/>
  </r>
  <r>
    <x v="1"/>
    <x v="9"/>
    <x v="6"/>
    <n v="2170.0346224489699"/>
    <n v="11.761144948979499"/>
    <n v="41.104213146712098"/>
    <n v="41.888171983486998"/>
    <n v="33.913999999999803"/>
    <n v="35"/>
    <s v="35 days"/>
    <s v="MDA8 &gt;= 71 ppb"/>
  </r>
  <r>
    <x v="1"/>
    <x v="9"/>
    <x v="7"/>
    <n v="688.05480612244901"/>
    <n v="3.7110151734693799"/>
    <n v="13.0329493893324"/>
    <n v="13.217050082619901"/>
    <n v="17.0058673469387"/>
    <n v="35"/>
    <s v="35 days"/>
    <s v="MDA8 &gt;= 71 ppb"/>
  </r>
  <r>
    <x v="1"/>
    <x v="9"/>
    <x v="8"/>
    <n v="138.21393877551"/>
    <n v="0.65817486734693798"/>
    <n v="2.6180113167336101"/>
    <n v="2.34413759529673"/>
    <n v="18.105877551020399"/>
    <n v="35"/>
    <s v="35 days"/>
    <s v="MDA8 &gt;= 71 ppb"/>
  </r>
  <r>
    <x v="1"/>
    <x v="9"/>
    <x v="9"/>
    <n v="300.97366326530602"/>
    <n v="1.5497687755102001"/>
    <n v="5.7009623157267102"/>
    <n v="5.5196140583950397"/>
    <n v="17.176948979591799"/>
    <n v="35"/>
    <s v="35 days"/>
    <s v="MDA8 &gt;= 71 ppb"/>
  </r>
  <r>
    <x v="1"/>
    <x v="9"/>
    <x v="10"/>
    <n v="38.646653061224903"/>
    <n v="0.196291683673468"/>
    <n v="0.73203452534911695"/>
    <n v="0.69910708866451599"/>
    <n v="2.8935714285713798"/>
    <n v="35"/>
    <s v="35 days"/>
    <s v="MDA8 &gt;= 71 ppb"/>
  </r>
  <r>
    <x v="1"/>
    <x v="10"/>
    <x v="0"/>
    <n v="123.71119387755"/>
    <n v="0.71134904081632599"/>
    <n v="1.89283525620735"/>
    <n v="1.7991463879799201"/>
    <n v="6.6950102040816404"/>
    <n v="42"/>
    <s v="42 days"/>
    <s v="MDA8 &gt;= 71 ppb"/>
  </r>
  <r>
    <x v="1"/>
    <x v="10"/>
    <x v="1"/>
    <n v="323.61332653061203"/>
    <n v="1.9018913367346799"/>
    <n v="4.9514251268319196"/>
    <n v="4.8102699694228503"/>
    <n v="13.5187040816327"/>
    <n v="42"/>
    <s v="42 days"/>
    <s v="MDA8 &gt;= 71 ppb"/>
  </r>
  <r>
    <x v="1"/>
    <x v="10"/>
    <x v="2"/>
    <n v="257.64096938775498"/>
    <n v="1.2917676326530501"/>
    <n v="3.9420192709745998"/>
    <n v="3.2671430437722502"/>
    <n v="9.63539795918369"/>
    <n v="42"/>
    <s v="42 days"/>
    <s v="MDA8 &gt;= 71 ppb"/>
  </r>
  <r>
    <x v="1"/>
    <x v="10"/>
    <x v="3"/>
    <n v="91.057020408163197"/>
    <n v="0.54489908163265199"/>
    <n v="1.3932121512331399"/>
    <n v="1.37816059104815"/>
    <n v="3.8064489795918299"/>
    <n v="42"/>
    <s v="42 days"/>
    <s v="MDA8 &gt;= 71 ppb"/>
  </r>
  <r>
    <x v="1"/>
    <x v="10"/>
    <x v="4"/>
    <n v="491.365306122449"/>
    <n v="2.8579180714285699"/>
    <n v="7.5181036246911699"/>
    <n v="7.2282560041869699"/>
    <n v="22.263642857142798"/>
    <n v="42"/>
    <s v="42 days"/>
    <s v="MDA8 &gt;= 71 ppb"/>
  </r>
  <r>
    <x v="1"/>
    <x v="10"/>
    <x v="5"/>
    <n v="905.48273469387698"/>
    <n v="6.0091337653061103"/>
    <n v="13.854281010431899"/>
    <n v="15.198321342124601"/>
    <n v="23.723255102040799"/>
    <n v="42"/>
    <s v="42 days"/>
    <s v="MDA8 &gt;= 71 ppb"/>
  </r>
  <r>
    <x v="1"/>
    <x v="10"/>
    <x v="6"/>
    <n v="2441.7516428571398"/>
    <n v="15.018494173469399"/>
    <n v="37.3598657618396"/>
    <n v="37.984826006213297"/>
    <n v="33.913999999999803"/>
    <n v="42"/>
    <s v="42 days"/>
    <s v="MDA8 &gt;= 71 ppb"/>
  </r>
  <r>
    <x v="1"/>
    <x v="10"/>
    <x v="7"/>
    <n v="1023.05460204081"/>
    <n v="6.0639725612244799"/>
    <n v="15.6531818914039"/>
    <n v="15.3370198093138"/>
    <n v="17.0058673469387"/>
    <n v="42"/>
    <s v="42 days"/>
    <s v="MDA8 &gt;= 71 ppb"/>
  </r>
  <r>
    <x v="1"/>
    <x v="10"/>
    <x v="8"/>
    <n v="429.56874489795899"/>
    <n v="2.4993448979591801"/>
    <n v="6.5725892687803702"/>
    <n v="6.32135152711954"/>
    <n v="18.105877551020399"/>
    <n v="42"/>
    <s v="42 days"/>
    <s v="MDA8 &gt;= 71 ppb"/>
  </r>
  <r>
    <x v="1"/>
    <x v="10"/>
    <x v="9"/>
    <n v="391.292704081632"/>
    <n v="2.31094556122448"/>
    <n v="5.98694913990985"/>
    <n v="5.84485129061812"/>
    <n v="17.176948979591799"/>
    <n v="42"/>
    <s v="42 days"/>
    <s v="MDA8 &gt;= 71 ppb"/>
  </r>
  <r>
    <x v="1"/>
    <x v="10"/>
    <x v="10"/>
    <n v="57.2230408163269"/>
    <n v="0.32842516326530502"/>
    <n v="0.87553749769599398"/>
    <n v="0.830654028200285"/>
    <n v="2.8935714285713798"/>
    <n v="42"/>
    <s v="42 days"/>
    <s v="MDA8 &gt;= 71 ppb"/>
  </r>
  <r>
    <x v="2"/>
    <x v="0"/>
    <x v="0"/>
    <n v="97.022561224489706"/>
    <n v="0.92947969387754903"/>
    <n v="2.8347491932450901"/>
    <n v="2.6776005733851198"/>
    <n v="6.6950102040816404"/>
    <n v="16"/>
    <s v="16 days"/>
    <s v="MDA8 &gt;= 76 ppb"/>
  </r>
  <r>
    <x v="2"/>
    <x v="0"/>
    <x v="1"/>
    <n v="206.98257142857199"/>
    <n v="2.0228499285714201"/>
    <n v="6.0474973033883801"/>
    <n v="5.8273291652227099"/>
    <n v="13.5187040816327"/>
    <n v="16"/>
    <s v="16 days"/>
    <s v="MDA8 &gt;= 76 ppb"/>
  </r>
  <r>
    <x v="2"/>
    <x v="0"/>
    <x v="2"/>
    <n v="144.89323469387699"/>
    <n v="1.6379024387754999"/>
    <n v="4.2334069001207304"/>
    <n v="4.7183908783616397"/>
    <n v="9.63539795918369"/>
    <n v="16"/>
    <s v="16 days"/>
    <s v="MDA8 &gt;= 76 ppb"/>
  </r>
  <r>
    <x v="2"/>
    <x v="0"/>
    <x v="3"/>
    <n v="64.140540816326507"/>
    <n v="0.63219602040816303"/>
    <n v="1.8740213001869399"/>
    <n v="1.8212000088725899"/>
    <n v="3.8064489795918299"/>
    <n v="16"/>
    <s v="16 days"/>
    <s v="MDA8 &gt;= 76 ppb"/>
  </r>
  <r>
    <x v="2"/>
    <x v="0"/>
    <x v="4"/>
    <n v="371.336112244898"/>
    <n v="3.5886896020408101"/>
    <n v="10.8494841954686"/>
    <n v="10.3381250816132"/>
    <n v="22.263642857142798"/>
    <n v="16"/>
    <s v="16 days"/>
    <s v="MDA8 &gt;= 76 ppb"/>
  </r>
  <r>
    <x v="2"/>
    <x v="0"/>
    <x v="5"/>
    <n v="475.23092857142802"/>
    <n v="4.8900985612244803"/>
    <n v="13.8850229716769"/>
    <n v="14.0871616644155"/>
    <n v="23.723255102040799"/>
    <n v="16"/>
    <s v="16 days"/>
    <s v="MDA8 &gt;= 76 ppb"/>
  </r>
  <r>
    <x v="2"/>
    <x v="0"/>
    <x v="6"/>
    <n v="738.291928571428"/>
    <n v="7.5657272448979498"/>
    <n v="21.570987433064701"/>
    <n v="21.7949845945564"/>
    <n v="33.913999999999803"/>
    <n v="16"/>
    <s v="16 days"/>
    <s v="MDA8 &gt;= 76 ppb"/>
  </r>
  <r>
    <x v="2"/>
    <x v="0"/>
    <x v="7"/>
    <n v="256.96177551020401"/>
    <n v="2.5056129081632599"/>
    <n v="7.5077608406663403"/>
    <n v="7.2180496290250096"/>
    <n v="17.0058673469387"/>
    <n v="16"/>
    <s v="16 days"/>
    <s v="MDA8 &gt;= 76 ppb"/>
  </r>
  <r>
    <x v="2"/>
    <x v="0"/>
    <x v="8"/>
    <n v="710.64895918367301"/>
    <n v="7.3614481530612199"/>
    <n v="20.7633311087843"/>
    <n v="21.2065071732254"/>
    <n v="18.105877551020399"/>
    <n v="16"/>
    <s v="16 days"/>
    <s v="MDA8 &gt;= 76 ppb"/>
  </r>
  <r>
    <x v="2"/>
    <x v="0"/>
    <x v="9"/>
    <n v="315.33336734693802"/>
    <n v="3.17729631632653"/>
    <n v="9.2132283193567392"/>
    <n v="9.1530030128137092"/>
    <n v="17.176948979591799"/>
    <n v="16"/>
    <s v="16 days"/>
    <s v="MDA8 &gt;= 76 ppb"/>
  </r>
  <r>
    <x v="2"/>
    <x v="0"/>
    <x v="10"/>
    <n v="41.773377551020801"/>
    <n v="0.40185624489795801"/>
    <n v="1.22051043404105"/>
    <n v="1.1576482185085"/>
    <n v="2.8935714285713798"/>
    <n v="16"/>
    <s v="16 days"/>
    <s v="MDA8 &gt;= 76 ppb"/>
  </r>
  <r>
    <x v="2"/>
    <x v="1"/>
    <x v="0"/>
    <n v="361.11067346938802"/>
    <n v="4.1567626734693803"/>
    <n v="4.4503561174390596"/>
    <n v="4.3209253362756703"/>
    <n v="6.6950102040816404"/>
    <n v="35"/>
    <s v="35 days"/>
    <s v="MDA8 &gt;= 76 ppb"/>
  </r>
  <r>
    <x v="2"/>
    <x v="1"/>
    <x v="1"/>
    <n v="763.46288775509402"/>
    <n v="8.8394386428571394"/>
    <n v="9.4089762019915195"/>
    <n v="9.1885338160277996"/>
    <n v="13.5187040816327"/>
    <n v="35"/>
    <s v="35 days"/>
    <s v="MDA8 &gt;= 76 ppb"/>
  </r>
  <r>
    <x v="2"/>
    <x v="1"/>
    <x v="2"/>
    <n v="576.60558163265205"/>
    <n v="7.8482906632653098"/>
    <n v="7.1061321807922599"/>
    <n v="8.1582425164183707"/>
    <n v="9.63539795918369"/>
    <n v="35"/>
    <s v="35 days"/>
    <s v="MDA8 &gt;= 76 ppb"/>
  </r>
  <r>
    <x v="2"/>
    <x v="1"/>
    <x v="3"/>
    <n v="158.751918367347"/>
    <n v="1.85008690816326"/>
    <n v="1.9564710294313601"/>
    <n v="1.92315222777017"/>
    <n v="3.8064489795918299"/>
    <n v="35"/>
    <s v="35 days"/>
    <s v="MDA8 &gt;= 76 ppb"/>
  </r>
  <r>
    <x v="2"/>
    <x v="1"/>
    <x v="4"/>
    <n v="1294.2567653061201"/>
    <n v="14.896472673469299"/>
    <n v="15.9505213669771"/>
    <n v="15.484777759084601"/>
    <n v="22.263642857142798"/>
    <n v="35"/>
    <s v="35 days"/>
    <s v="MDA8 &gt;= 76 ppb"/>
  </r>
  <r>
    <x v="2"/>
    <x v="1"/>
    <x v="5"/>
    <n v="680.16033673469303"/>
    <n v="8.9203419693877493"/>
    <n v="8.3823490630864903"/>
    <n v="9.2726322505201892"/>
    <n v="23.723255102040799"/>
    <n v="35"/>
    <s v="35 days"/>
    <s v="MDA8 &gt;= 76 ppb"/>
  </r>
  <r>
    <x v="2"/>
    <x v="1"/>
    <x v="6"/>
    <n v="1061.7184387755101"/>
    <n v="13.393417673469401"/>
    <n v="13.0847008857604"/>
    <n v="13.922362740116199"/>
    <n v="33.913999999999803"/>
    <n v="35"/>
    <s v="35 days"/>
    <s v="MDA8 &gt;= 76 ppb"/>
  </r>
  <r>
    <x v="2"/>
    <x v="1"/>
    <x v="7"/>
    <n v="541.56379591836605"/>
    <n v="7.0375853979591803"/>
    <n v="6.6742744793256197"/>
    <n v="7.3155201393456402"/>
    <n v="17.0058673469387"/>
    <n v="35"/>
    <s v="35 days"/>
    <s v="MDA8 &gt;= 76 ppb"/>
  </r>
  <r>
    <x v="2"/>
    <x v="1"/>
    <x v="8"/>
    <n v="1359.0589183673401"/>
    <n v="13.8394477755102"/>
    <n v="16.7491481578402"/>
    <n v="14.386007869762601"/>
    <n v="18.105877551020399"/>
    <n v="35"/>
    <s v="35 days"/>
    <s v="MDA8 &gt;= 76 ppb"/>
  </r>
  <r>
    <x v="2"/>
    <x v="1"/>
    <x v="9"/>
    <n v="1154.6084183673399"/>
    <n v="13.561928530612199"/>
    <n v="14.2294842424904"/>
    <n v="14.097528581724999"/>
    <n v="17.176948979591799"/>
    <n v="35"/>
    <s v="35 days"/>
    <s v="MDA8 &gt;= 76 ppb"/>
  </r>
  <r>
    <x v="2"/>
    <x v="1"/>
    <x v="10"/>
    <n v="162.89951020408299"/>
    <n v="1.8569792448979601"/>
    <n v="2.0075862748654498"/>
    <n v="1.93031676295357"/>
    <n v="2.8935714285713798"/>
    <n v="35"/>
    <s v="35 days"/>
    <s v="MDA8 &gt;= 76 ppb"/>
  </r>
  <r>
    <x v="2"/>
    <x v="2"/>
    <x v="0"/>
    <n v="92.0161530612245"/>
    <n v="0.82851226530612099"/>
    <n v="4.2203920041860501"/>
    <n v="4.20576839710517"/>
    <n v="6.6950102040816404"/>
    <n v="14"/>
    <s v="14 days"/>
    <s v="MDA8 &gt;= 76 ppb"/>
  </r>
  <r>
    <x v="2"/>
    <x v="2"/>
    <x v="1"/>
    <n v="193.71371428571399"/>
    <n v="1.7401115102040801"/>
    <n v="8.88482927914459"/>
    <n v="8.8333103847909893"/>
    <n v="13.5187040816327"/>
    <n v="14"/>
    <s v="14 days"/>
    <s v="MDA8 &gt;= 76 ppb"/>
  </r>
  <r>
    <x v="2"/>
    <x v="2"/>
    <x v="2"/>
    <n v="202.682887755102"/>
    <n v="1.9980897959183599"/>
    <n v="9.2962073550044995"/>
    <n v="10.1428829362554"/>
    <n v="9.63539795918369"/>
    <n v="14"/>
    <s v="14 days"/>
    <s v="MDA8 &gt;= 76 ppb"/>
  </r>
  <r>
    <x v="2"/>
    <x v="2"/>
    <x v="3"/>
    <n v="50.327663265306001"/>
    <n v="0.44473356122448998"/>
    <n v="2.3083171874501298"/>
    <n v="2.2575964596479299"/>
    <n v="3.8064489795918299"/>
    <n v="14"/>
    <s v="14 days"/>
    <s v="MDA8 &gt;= 76 ppb"/>
  </r>
  <r>
    <x v="2"/>
    <x v="2"/>
    <x v="4"/>
    <n v="321.825602040815"/>
    <n v="2.8508720816326498"/>
    <n v="14.7607800631668"/>
    <n v="14.4718529914459"/>
    <n v="22.263642857142798"/>
    <n v="14"/>
    <s v="14 days"/>
    <s v="MDA8 &gt;= 76 ppb"/>
  </r>
  <r>
    <x v="2"/>
    <x v="2"/>
    <x v="5"/>
    <n v="206.60005102040799"/>
    <n v="1.9482845510204001"/>
    <n v="9.4758710767967909"/>
    <n v="9.8900570774559302"/>
    <n v="23.723255102040799"/>
    <n v="14"/>
    <s v="14 days"/>
    <s v="MDA8 &gt;= 76 ppb"/>
  </r>
  <r>
    <x v="2"/>
    <x v="2"/>
    <x v="6"/>
    <n v="378.62676530612299"/>
    <n v="3.4734966530612201"/>
    <n v="17.366009333226099"/>
    <n v="17.6324757793389"/>
    <n v="33.913999999999803"/>
    <n v="14"/>
    <s v="14 days"/>
    <s v="MDA8 &gt;= 76 ppb"/>
  </r>
  <r>
    <x v="2"/>
    <x v="2"/>
    <x v="7"/>
    <n v="191.83153061224399"/>
    <n v="1.6517529489795899"/>
    <n v="8.7985014697148802"/>
    <n v="8.3847767179123895"/>
    <n v="17.0058673469387"/>
    <n v="14"/>
    <s v="14 days"/>
    <s v="MDA8 &gt;= 76 ppb"/>
  </r>
  <r>
    <x v="2"/>
    <x v="2"/>
    <x v="8"/>
    <n v="181.33473469387701"/>
    <n v="1.64411009183673"/>
    <n v="8.3170578091222094"/>
    <n v="8.3459793598272505"/>
    <n v="18.105877551020399"/>
    <n v="14"/>
    <s v="14 days"/>
    <s v="MDA8 &gt;= 76 ppb"/>
  </r>
  <r>
    <x v="2"/>
    <x v="2"/>
    <x v="9"/>
    <n v="321.03874489795902"/>
    <n v="2.7570953979591799"/>
    <n v="14.724690251936099"/>
    <n v="13.9958153646119"/>
    <n v="17.176948979591799"/>
    <n v="14"/>
    <s v="14 days"/>
    <s v="MDA8 &gt;= 76 ppb"/>
  </r>
  <r>
    <x v="2"/>
    <x v="2"/>
    <x v="10"/>
    <n v="40.2771836734697"/>
    <n v="0.36236790816326597"/>
    <n v="1.8473441702517299"/>
    <n v="1.8394845316080699"/>
    <n v="2.8935714285713798"/>
    <n v="14"/>
    <s v="14 days"/>
    <s v="MDA8 &gt;= 76 ppb"/>
  </r>
  <r>
    <x v="2"/>
    <x v="3"/>
    <x v="0"/>
    <n v="105.586693877551"/>
    <n v="1.15127922448979"/>
    <n v="2.4435058859338898"/>
    <n v="2.5217487071356799"/>
    <n v="6.6950102040816404"/>
    <n v="25"/>
    <s v="25 days"/>
    <s v="MDA8 &gt;= 76 ppb"/>
  </r>
  <r>
    <x v="2"/>
    <x v="3"/>
    <x v="1"/>
    <n v="263.50561224489797"/>
    <n v="2.8355772040816301"/>
    <n v="6.0980933378189297"/>
    <n v="6.2110155349542904"/>
    <n v="13.5187040816327"/>
    <n v="25"/>
    <s v="25 days"/>
    <s v="MDA8 &gt;= 76 ppb"/>
  </r>
  <r>
    <x v="2"/>
    <x v="3"/>
    <x v="2"/>
    <n v="141.71324489795899"/>
    <n v="1.3469044999999999"/>
    <n v="3.2795528991989502"/>
    <n v="2.9502440496270101"/>
    <n v="9.63539795918369"/>
    <n v="25"/>
    <s v="25 days"/>
    <s v="MDA8 &gt;= 76 ppb"/>
  </r>
  <r>
    <x v="2"/>
    <x v="3"/>
    <x v="3"/>
    <n v="78.245887755102004"/>
    <n v="0.82896418367346902"/>
    <n v="1.8107801301311901"/>
    <n v="1.81575356696527"/>
    <n v="3.8064489795918299"/>
    <n v="25"/>
    <s v="25 days"/>
    <s v="MDA8 &gt;= 76 ppb"/>
  </r>
  <r>
    <x v="2"/>
    <x v="3"/>
    <x v="4"/>
    <n v="461.08092857142799"/>
    <n v="4.9670558367347004"/>
    <n v="10.6704161431811"/>
    <n v="10.879781696840199"/>
    <n v="22.263642857142798"/>
    <n v="25"/>
    <s v="25 days"/>
    <s v="MDA8 &gt;= 76 ppb"/>
  </r>
  <r>
    <x v="2"/>
    <x v="3"/>
    <x v="5"/>
    <n v="827.24369387754996"/>
    <n v="8.5935500306122403"/>
    <n v="19.144219416848902"/>
    <n v="18.823212665029899"/>
    <n v="23.723255102040799"/>
    <n v="25"/>
    <s v="25 days"/>
    <s v="MDA8 &gt;= 76 ppb"/>
  </r>
  <r>
    <x v="2"/>
    <x v="3"/>
    <x v="6"/>
    <n v="1390.2244693877501"/>
    <n v="14.5053208061224"/>
    <n v="32.172819784070803"/>
    <n v="31.772287044993799"/>
    <n v="33.913999999999803"/>
    <n v="25"/>
    <s v="25 days"/>
    <s v="MDA8 &gt;= 76 ppb"/>
  </r>
  <r>
    <x v="2"/>
    <x v="3"/>
    <x v="7"/>
    <n v="446.364306122448"/>
    <n v="4.9773674081632597"/>
    <n v="10.3298414717472"/>
    <n v="10.9023680437188"/>
    <n v="17.0058673469387"/>
    <n v="25"/>
    <s v="25 days"/>
    <s v="MDA8 &gt;= 76 ppb"/>
  </r>
  <r>
    <x v="2"/>
    <x v="3"/>
    <x v="8"/>
    <n v="300.649581632653"/>
    <n v="3.0573259795918299"/>
    <n v="6.9576856263243902"/>
    <n v="6.6967314899170001"/>
    <n v="18.105877551020399"/>
    <n v="25"/>
    <s v="25 days"/>
    <s v="MDA8 &gt;= 76 ppb"/>
  </r>
  <r>
    <x v="2"/>
    <x v="3"/>
    <x v="9"/>
    <n v="258.306357142857"/>
    <n v="2.8605677346938698"/>
    <n v="5.9777712595555403"/>
    <n v="6.2657545043732901"/>
    <n v="17.176948979591799"/>
    <n v="25"/>
    <s v="25 days"/>
    <s v="MDA8 &gt;= 76 ppb"/>
  </r>
  <r>
    <x v="2"/>
    <x v="3"/>
    <x v="10"/>
    <n v="48.194000000000401"/>
    <n v="0.53008985714285595"/>
    <n v="1.1153140451889501"/>
    <n v="1.1611026964445801"/>
    <n v="2.8935714285713798"/>
    <n v="25"/>
    <s v="25 days"/>
    <s v="MDA8 &gt;= 76 ppb"/>
  </r>
  <r>
    <x v="2"/>
    <x v="4"/>
    <x v="0"/>
    <n v="634.59719387755194"/>
    <n v="7.9952425510203797"/>
    <n v="4.6652529701715304"/>
    <n v="4.6260712092423599"/>
    <n v="6.6950102040816404"/>
    <n v="59"/>
    <s v="59 days"/>
    <s v="MDA8 &gt;= 76 ppb"/>
  </r>
  <r>
    <x v="2"/>
    <x v="4"/>
    <x v="1"/>
    <n v="1337.90954081632"/>
    <n v="16.8270686020408"/>
    <n v="9.8356666548995797"/>
    <n v="9.7361921291446194"/>
    <n v="13.5187040816327"/>
    <n v="59"/>
    <s v="59 days"/>
    <s v="MDA8 &gt;= 76 ppb"/>
  </r>
  <r>
    <x v="2"/>
    <x v="4"/>
    <x v="2"/>
    <n v="501.13502040816297"/>
    <n v="6.2720704897959196"/>
    <n v="3.6841033414138802"/>
    <n v="3.62903871021153"/>
    <n v="9.63539795918369"/>
    <n v="59"/>
    <s v="59 days"/>
    <s v="MDA8 &gt;= 76 ppb"/>
  </r>
  <r>
    <x v="2"/>
    <x v="4"/>
    <x v="3"/>
    <n v="302.86834693877501"/>
    <n v="3.8228424489795798"/>
    <n v="2.2265422361758902"/>
    <n v="2.2119080538009399"/>
    <n v="3.8064489795918299"/>
    <n v="59"/>
    <s v="59 days"/>
    <s v="MDA8 &gt;= 76 ppb"/>
  </r>
  <r>
    <x v="2"/>
    <x v="4"/>
    <x v="4"/>
    <n v="2326.1050612244799"/>
    <n v="29.170610897959101"/>
    <n v="17.100404241469899"/>
    <n v="16.878202552321099"/>
    <n v="22.263642857142798"/>
    <n v="59"/>
    <s v="59 days"/>
    <s v="MDA8 &gt;= 76 ppb"/>
  </r>
  <r>
    <x v="2"/>
    <x v="4"/>
    <x v="5"/>
    <n v="1106.5489897959101"/>
    <n v="14.5470581428571"/>
    <n v="8.1348152987291993"/>
    <n v="8.4169712706535993"/>
    <n v="23.723255102040799"/>
    <n v="59"/>
    <s v="59 days"/>
    <s v="MDA8 &gt;= 76 ppb"/>
  </r>
  <r>
    <x v="2"/>
    <x v="4"/>
    <x v="6"/>
    <n v="1745.21090816326"/>
    <n v="22.469130275510199"/>
    <n v="12.8299501659244"/>
    <n v="13.000705857383499"/>
    <n v="33.913999999999803"/>
    <n v="59"/>
    <s v="59 days"/>
    <s v="MDA8 &gt;= 76 ppb"/>
  </r>
  <r>
    <x v="2"/>
    <x v="4"/>
    <x v="7"/>
    <n v="762.68281632652997"/>
    <n v="9.8982130918367393"/>
    <n v="5.6068767849810204"/>
    <n v="5.7271356453404403"/>
    <n v="17.0058673469387"/>
    <n v="59"/>
    <s v="59 days"/>
    <s v="MDA8 &gt;= 76 ppb"/>
  </r>
  <r>
    <x v="2"/>
    <x v="4"/>
    <x v="8"/>
    <n v="2559.1738265306099"/>
    <n v="32.533990551020302"/>
    <n v="18.813813566454101"/>
    <n v="18.8242640607106"/>
    <n v="18.105877551020399"/>
    <n v="59"/>
    <s v="59 days"/>
    <s v="MDA8 &gt;= 76 ppb"/>
  </r>
  <r>
    <x v="2"/>
    <x v="4"/>
    <x v="9"/>
    <n v="2027.1053367346899"/>
    <n v="25.528644204081601"/>
    <n v="14.9023022545493"/>
    <n v="14.7709497504139"/>
    <n v="17.176948979591799"/>
    <n v="59"/>
    <s v="59 days"/>
    <s v="MDA8 &gt;= 76 ppb"/>
  </r>
  <r>
    <x v="2"/>
    <x v="4"/>
    <x v="10"/>
    <n v="299.29496938774997"/>
    <n v="3.7652082959183599"/>
    <n v="2.20027248523111"/>
    <n v="2.1785607607770898"/>
    <n v="2.8935714285713798"/>
    <n v="59"/>
    <s v="59 days"/>
    <s v="MDA8 &gt;= 76 ppb"/>
  </r>
  <r>
    <x v="2"/>
    <x v="5"/>
    <x v="0"/>
    <n v="438.76415306122402"/>
    <n v="4.8868049081632599"/>
    <n v="3.0968846305229301"/>
    <n v="2.9662115124289099"/>
    <n v="6.6950102040816404"/>
    <n v="62"/>
    <s v="62 days"/>
    <s v="MDA8 &gt;= 76 ppb"/>
  </r>
  <r>
    <x v="2"/>
    <x v="5"/>
    <x v="1"/>
    <n v="972.776530612241"/>
    <n v="11.008554520408101"/>
    <n v="6.8660501674258203"/>
    <n v="6.6820144792539198"/>
    <n v="13.5187040816327"/>
    <n v="62"/>
    <s v="62 days"/>
    <s v="MDA8 &gt;= 76 ppb"/>
  </r>
  <r>
    <x v="2"/>
    <x v="5"/>
    <x v="2"/>
    <n v="492.62424489795899"/>
    <n v="6.5088775918367396"/>
    <n v="3.4770398675540202"/>
    <n v="3.9507833868394102"/>
    <n v="9.63539795918369"/>
    <n v="62"/>
    <s v="62 days"/>
    <s v="MDA8 &gt;= 76 ppb"/>
  </r>
  <r>
    <x v="2"/>
    <x v="5"/>
    <x v="3"/>
    <n v="274.031306122449"/>
    <n v="3.0944499285714202"/>
    <n v="1.93416744347006"/>
    <n v="1.87828103950507"/>
    <n v="3.8064489795918299"/>
    <n v="62"/>
    <s v="62 days"/>
    <s v="MDA8 &gt;= 76 ppb"/>
  </r>
  <r>
    <x v="2"/>
    <x v="5"/>
    <x v="4"/>
    <n v="1780.3486122448901"/>
    <n v="19.728577612244798"/>
    <n v="12.566054486827399"/>
    <n v="11.974927409017999"/>
    <n v="22.263642857142798"/>
    <n v="62"/>
    <s v="62 days"/>
    <s v="MDA8 &gt;= 76 ppb"/>
  </r>
  <r>
    <x v="2"/>
    <x v="5"/>
    <x v="5"/>
    <n v="1925.07228571428"/>
    <n v="23.023846938775399"/>
    <n v="13.587542949166799"/>
    <n v="13.9751025738954"/>
    <n v="23.723255102040799"/>
    <n v="62"/>
    <s v="62 days"/>
    <s v="MDA8 &gt;= 76 ppb"/>
  </r>
  <r>
    <x v="2"/>
    <x v="5"/>
    <x v="6"/>
    <n v="3089.4980306122402"/>
    <n v="37.015072346938801"/>
    <n v="21.8062913760842"/>
    <n v="22.4675500234253"/>
    <n v="33.913999999999803"/>
    <n v="62"/>
    <s v="62 days"/>
    <s v="MDA8 &gt;= 76 ppb"/>
  </r>
  <r>
    <x v="2"/>
    <x v="5"/>
    <x v="7"/>
    <n v="1076.84159183673"/>
    <n v="12.998997867346899"/>
    <n v="7.6005620605056299"/>
    <n v="7.8901813861555503"/>
    <n v="17.0058673469387"/>
    <n v="62"/>
    <s v="62 days"/>
    <s v="MDA8 &gt;= 76 ppb"/>
  </r>
  <r>
    <x v="2"/>
    <x v="5"/>
    <x v="8"/>
    <n v="2752.01540816326"/>
    <n v="31.1878653367346"/>
    <n v="19.424271926138498"/>
    <n v="18.930529650440899"/>
    <n v="18.105877551020399"/>
    <n v="62"/>
    <s v="62 days"/>
    <s v="MDA8 &gt;= 76 ppb"/>
  </r>
  <r>
    <x v="2"/>
    <x v="5"/>
    <x v="9"/>
    <n v="1157.31994897959"/>
    <n v="12.976280214285699"/>
    <n v="8.1685943065005997"/>
    <n v="7.8763921383112203"/>
    <n v="17.176948979591799"/>
    <n v="62"/>
    <s v="62 days"/>
    <s v="MDA8 &gt;= 76 ppb"/>
  </r>
  <r>
    <x v="2"/>
    <x v="5"/>
    <x v="10"/>
    <n v="208.62840816326599"/>
    <n v="2.3197099387755098"/>
    <n v="1.4725407858037001"/>
    <n v="1.4080264007260801"/>
    <n v="2.8935714285713798"/>
    <n v="62"/>
    <s v="62 days"/>
    <s v="MDA8 &gt;= 76 ppb"/>
  </r>
  <r>
    <x v="2"/>
    <x v="6"/>
    <x v="0"/>
    <n v="733.10656122448904"/>
    <n v="9.0280261632652898"/>
    <n v="3.2549928725931601"/>
    <n v="3.33666173576432"/>
    <n v="6.6950102040816404"/>
    <n v="74"/>
    <s v="74 days"/>
    <s v="MDA8 &gt;= 76 ppb"/>
  </r>
  <r>
    <x v="2"/>
    <x v="6"/>
    <x v="1"/>
    <n v="1686.46097959183"/>
    <n v="20.578955326530501"/>
    <n v="7.4878861530158396"/>
    <n v="7.6057613877364503"/>
    <n v="13.5187040816327"/>
    <n v="74"/>
    <s v="74 days"/>
    <s v="MDA8 &gt;= 76 ppb"/>
  </r>
  <r>
    <x v="2"/>
    <x v="6"/>
    <x v="2"/>
    <n v="769.29865306122394"/>
    <n v="8.4777913775510196"/>
    <n v="3.4156857475498899"/>
    <n v="3.1333008546616798"/>
    <n v="9.63539795918369"/>
    <n v="74"/>
    <s v="74 days"/>
    <s v="MDA8 &gt;= 76 ppb"/>
  </r>
  <r>
    <x v="2"/>
    <x v="6"/>
    <x v="3"/>
    <n v="456.883887755101"/>
    <n v="5.5289303469387603"/>
    <n v="2.0285643000678499"/>
    <n v="2.04343341442691"/>
    <n v="3.8064489795918299"/>
    <n v="74"/>
    <s v="74 days"/>
    <s v="MDA8 &gt;= 76 ppb"/>
  </r>
  <r>
    <x v="2"/>
    <x v="6"/>
    <x v="4"/>
    <n v="3174.7637142857102"/>
    <n v="38.5834133673468"/>
    <n v="14.095949768758"/>
    <n v="14.2600161640914"/>
    <n v="22.263642857142798"/>
    <n v="74"/>
    <s v="74 days"/>
    <s v="MDA8 &gt;= 76 ppb"/>
  </r>
  <r>
    <x v="2"/>
    <x v="6"/>
    <x v="5"/>
    <n v="1926.12725510204"/>
    <n v="23.921246010204001"/>
    <n v="8.5520043315295506"/>
    <n v="8.8410362121928294"/>
    <n v="23.723255102040799"/>
    <n v="74"/>
    <s v="74 days"/>
    <s v="MDA8 &gt;= 76 ppb"/>
  </r>
  <r>
    <x v="2"/>
    <x v="6"/>
    <x v="6"/>
    <n v="3014.0965306122398"/>
    <n v="37.748900867346897"/>
    <n v="13.3825875300635"/>
    <n v="13.951589285789201"/>
    <n v="33.913999999999803"/>
    <n v="74"/>
    <s v="74 days"/>
    <s v="MDA8 &gt;= 76 ppb"/>
  </r>
  <r>
    <x v="2"/>
    <x v="6"/>
    <x v="7"/>
    <n v="1080.1004693877501"/>
    <n v="13.3790177142857"/>
    <n v="4.7956457021329202"/>
    <n v="4.9447415926876301"/>
    <n v="17.0058673469387"/>
    <n v="74"/>
    <s v="74 days"/>
    <s v="MDA8 &gt;= 76 ppb"/>
  </r>
  <r>
    <x v="2"/>
    <x v="6"/>
    <x v="8"/>
    <n v="5538.4364693877496"/>
    <n v="64.248352214285504"/>
    <n v="24.5906559655613"/>
    <n v="23.7455025652893"/>
    <n v="18.105877551020399"/>
    <n v="74"/>
    <s v="74 days"/>
    <s v="MDA8 &gt;= 76 ppb"/>
  </r>
  <r>
    <x v="2"/>
    <x v="6"/>
    <x v="9"/>
    <n v="3782.5564591836701"/>
    <n v="44.614846448979399"/>
    <n v="16.794549341175301"/>
    <n v="16.4891692050068"/>
    <n v="17.176948979591799"/>
    <n v="74"/>
    <s v="74 days"/>
    <s v="MDA8 &gt;= 76 ppb"/>
  </r>
  <r>
    <x v="2"/>
    <x v="6"/>
    <x v="10"/>
    <n v="360.69333673468998"/>
    <n v="4.4611346938775398"/>
    <n v="1.60147828755246"/>
    <n v="1.6487875823532201"/>
    <n v="2.8935714285713798"/>
    <n v="74"/>
    <s v="74 days"/>
    <s v="MDA8 &gt;= 76 ppb"/>
  </r>
  <r>
    <x v="2"/>
    <x v="7"/>
    <x v="0"/>
    <n v="193.08052040816301"/>
    <n v="1.7471639387755"/>
    <n v="4.3616349705689501"/>
    <n v="4.3199824354792398"/>
    <n v="6.6950102040816404"/>
    <n v="13"/>
    <s v="13 days"/>
    <s v="MDA8 &gt;= 76 ppb"/>
  </r>
  <r>
    <x v="2"/>
    <x v="7"/>
    <x v="1"/>
    <n v="390.93826530612102"/>
    <n v="3.52648646938774"/>
    <n v="8.8311861066470208"/>
    <n v="8.7194791905945603"/>
    <n v="13.5187040816327"/>
    <n v="13"/>
    <s v="13 days"/>
    <s v="MDA8 &gt;= 76 ppb"/>
  </r>
  <r>
    <x v="2"/>
    <x v="7"/>
    <x v="2"/>
    <n v="60.5369183673469"/>
    <n v="0.51936476530612197"/>
    <n v="1.3675120597527399"/>
    <n v="1.2841649337735801"/>
    <n v="9.63539795918369"/>
    <n v="13"/>
    <s v="13 days"/>
    <s v="MDA8 &gt;= 76 ppb"/>
  </r>
  <r>
    <x v="2"/>
    <x v="7"/>
    <x v="3"/>
    <n v="90.531306122448996"/>
    <n v="0.81342729591836704"/>
    <n v="2.0450768926882499"/>
    <n v="2.0112546698791598"/>
    <n v="3.8064489795918299"/>
    <n v="13"/>
    <s v="13 days"/>
    <s v="MDA8 &gt;= 76 ppb"/>
  </r>
  <r>
    <x v="2"/>
    <x v="7"/>
    <x v="4"/>
    <n v="669.85211224489603"/>
    <n v="6.0398538367346903"/>
    <n v="15.1317719244831"/>
    <n v="14.933952051369699"/>
    <n v="22.263642857142798"/>
    <n v="13"/>
    <s v="13 days"/>
    <s v="MDA8 &gt;= 76 ppb"/>
  </r>
  <r>
    <x v="2"/>
    <x v="7"/>
    <x v="5"/>
    <n v="419.13651020408099"/>
    <n v="3.8661483061224402"/>
    <n v="9.4681765746425004"/>
    <n v="9.5593163324513704"/>
    <n v="23.723255102040799"/>
    <n v="13"/>
    <s v="13 days"/>
    <s v="MDA8 &gt;= 76 ppb"/>
  </r>
  <r>
    <x v="2"/>
    <x v="7"/>
    <x v="6"/>
    <n v="555.81095918367305"/>
    <n v="5.0482935408163199"/>
    <n v="12.5556141628179"/>
    <n v="12.482251345431401"/>
    <n v="33.913999999999803"/>
    <n v="13"/>
    <s v="13 days"/>
    <s v="MDA8 &gt;= 76 ppb"/>
  </r>
  <r>
    <x v="2"/>
    <x v="7"/>
    <x v="7"/>
    <n v="177.06668367346899"/>
    <n v="1.54957165306122"/>
    <n v="3.9998868762124098"/>
    <n v="3.8314219834645602"/>
    <n v="17.0058673469387"/>
    <n v="13"/>
    <s v="13 days"/>
    <s v="MDA8 &gt;= 76 ppb"/>
  </r>
  <r>
    <x v="2"/>
    <x v="7"/>
    <x v="8"/>
    <n v="970.99862244897895"/>
    <n v="9.1807031428571406"/>
    <n v="21.934587389213899"/>
    <n v="22.699916958157701"/>
    <n v="18.105877551020399"/>
    <n v="13"/>
    <s v="13 days"/>
    <s v="MDA8 &gt;= 76 ppb"/>
  </r>
  <r>
    <x v="2"/>
    <x v="7"/>
    <x v="9"/>
    <n v="810.76308163265298"/>
    <n v="7.3568643775510196"/>
    <n v="18.314911324144699"/>
    <n v="18.190350765536699"/>
    <n v="17.176948979591799"/>
    <n v="13"/>
    <s v="13 days"/>
    <s v="MDA8 &gt;= 76 ppb"/>
  </r>
  <r>
    <x v="2"/>
    <x v="7"/>
    <x v="10"/>
    <n v="88.0773061224495"/>
    <n v="0.79589680612244995"/>
    <n v="1.9896417188283999"/>
    <n v="1.9679093338617599"/>
    <n v="2.8935714285713798"/>
    <n v="13"/>
    <s v="13 days"/>
    <s v="MDA8 &gt;= 76 ppb"/>
  </r>
  <r>
    <x v="2"/>
    <x v="8"/>
    <x v="0"/>
    <n v="159.33739795918299"/>
    <n v="1.69803509183673"/>
    <n v="2.4793328736998999"/>
    <n v="2.4486360601557098"/>
    <n v="6.6950102040816404"/>
    <n v="40"/>
    <s v="40 days"/>
    <s v="MDA8 &gt;= 76 ppb"/>
  </r>
  <r>
    <x v="2"/>
    <x v="8"/>
    <x v="1"/>
    <n v="434.74752040816202"/>
    <n v="4.68475883673469"/>
    <n v="6.7647886366488503"/>
    <n v="6.7556138715327796"/>
    <n v="13.5187040816327"/>
    <n v="40"/>
    <s v="40 days"/>
    <s v="MDA8 &gt;= 76 ppb"/>
  </r>
  <r>
    <x v="2"/>
    <x v="8"/>
    <x v="2"/>
    <n v="132.14110204081601"/>
    <n v="1.25488820408163"/>
    <n v="2.0561511763902001"/>
    <n v="1.8096001211933499"/>
    <n v="9.63539795918369"/>
    <n v="40"/>
    <s v="40 days"/>
    <s v="MDA8 &gt;= 76 ppb"/>
  </r>
  <r>
    <x v="2"/>
    <x v="8"/>
    <x v="3"/>
    <n v="123.85556122448899"/>
    <n v="1.33122833673469"/>
    <n v="1.9272259272935399"/>
    <n v="1.9196857151542801"/>
    <n v="3.8064489795918299"/>
    <n v="40"/>
    <s v="40 days"/>
    <s v="MDA8 &gt;= 76 ppb"/>
  </r>
  <r>
    <x v="2"/>
    <x v="8"/>
    <x v="4"/>
    <n v="692.63644897959102"/>
    <n v="7.3962940102040697"/>
    <n v="10.777609898699099"/>
    <n v="10.665758506385901"/>
    <n v="22.263642857142798"/>
    <n v="40"/>
    <s v="40 days"/>
    <s v="MDA8 &gt;= 76 ppb"/>
  </r>
  <r>
    <x v="2"/>
    <x v="8"/>
    <x v="5"/>
    <n v="1469.61572448979"/>
    <n v="16.022791051020398"/>
    <n v="22.867616919206998"/>
    <n v="23.105520104080998"/>
    <n v="23.723255102040799"/>
    <n v="40"/>
    <s v="40 days"/>
    <s v="MDA8 &gt;= 76 ppb"/>
  </r>
  <r>
    <x v="2"/>
    <x v="8"/>
    <x v="6"/>
    <n v="1930.20046938775"/>
    <n v="21.055949806122399"/>
    <n v="30.034439735296399"/>
    <n v="30.363540909116399"/>
    <n v="33.913999999999803"/>
    <n v="40"/>
    <s v="40 days"/>
    <s v="MDA8 &gt;= 76 ppb"/>
  </r>
  <r>
    <x v="2"/>
    <x v="8"/>
    <x v="7"/>
    <n v="557.42836734693799"/>
    <n v="6.2066794081632599"/>
    <n v="8.6737356929235201"/>
    <n v="8.9502855893367794"/>
    <n v="17.0058673469387"/>
    <n v="40"/>
    <s v="40 days"/>
    <s v="MDA8 &gt;= 76 ppb"/>
  </r>
  <r>
    <x v="2"/>
    <x v="8"/>
    <x v="8"/>
    <n v="290.16605102040802"/>
    <n v="3.01912215306122"/>
    <n v="4.5150619900977"/>
    <n v="4.3536976411977903"/>
    <n v="18.105877551020399"/>
    <n v="40"/>
    <s v="40 days"/>
    <s v="MDA8 &gt;= 76 ppb"/>
  </r>
  <r>
    <x v="2"/>
    <x v="8"/>
    <x v="9"/>
    <n v="562.20202040816298"/>
    <n v="5.8827621530612202"/>
    <n v="8.7480150216556503"/>
    <n v="8.4831836577202893"/>
    <n v="17.176948979591799"/>
    <n v="40"/>
    <s v="40 days"/>
    <s v="MDA8 &gt;= 76 ppb"/>
  </r>
  <r>
    <x v="2"/>
    <x v="8"/>
    <x v="10"/>
    <n v="74.293193877551701"/>
    <n v="0.79365142857142701"/>
    <n v="1.1560221280879599"/>
    <n v="1.14447782412552"/>
    <n v="2.8935714285713798"/>
    <n v="40"/>
    <s v="40 days"/>
    <s v="MDA8 &gt;= 76 ppb"/>
  </r>
  <r>
    <x v="2"/>
    <x v="9"/>
    <x v="0"/>
    <n v="18.517530612244901"/>
    <n v="0.16051795918367301"/>
    <n v="1.38017405079332"/>
    <n v="1.3029486656906699"/>
    <n v="6.6950102040816404"/>
    <n v="8"/>
    <s v="8 days"/>
    <s v="MDA8 &gt;= 76 ppb"/>
  </r>
  <r>
    <x v="2"/>
    <x v="9"/>
    <x v="1"/>
    <n v="61.093102040816397"/>
    <n v="0.53386606122448999"/>
    <n v="4.55347507639308"/>
    <n v="4.3334719408813402"/>
    <n v="13.5187040816327"/>
    <n v="8"/>
    <s v="8 days"/>
    <s v="MDA8 &gt;= 76 ppb"/>
  </r>
  <r>
    <x v="2"/>
    <x v="9"/>
    <x v="2"/>
    <n v="28.1016122448979"/>
    <n v="0.27701952040816302"/>
    <n v="2.09450799990669"/>
    <n v="2.24860954077467"/>
    <n v="9.63539795918369"/>
    <n v="8"/>
    <s v="8 days"/>
    <s v="MDA8 &gt;= 76 ppb"/>
  </r>
  <r>
    <x v="2"/>
    <x v="9"/>
    <x v="3"/>
    <n v="17.812551020408101"/>
    <n v="0.16235905102040701"/>
    <n v="1.3276295425990901"/>
    <n v="1.3178930878867099"/>
    <n v="3.8064489795918299"/>
    <n v="8"/>
    <s v="8 days"/>
    <s v="MDA8 &gt;= 76 ppb"/>
  </r>
  <r>
    <x v="2"/>
    <x v="9"/>
    <x v="4"/>
    <n v="85.713153061224503"/>
    <n v="0.75430638775510195"/>
    <n v="6.3884905684212399"/>
    <n v="6.12281956764018"/>
    <n v="22.263642857142798"/>
    <n v="8"/>
    <s v="8 days"/>
    <s v="MDA8 &gt;= 76 ppb"/>
  </r>
  <r>
    <x v="2"/>
    <x v="9"/>
    <x v="5"/>
    <n v="270.67798979591799"/>
    <n v="2.4748210102040802"/>
    <n v="20.174544082578201"/>
    <n v="20.088498193394798"/>
    <n v="23.723255102040799"/>
    <n v="8"/>
    <s v="8 days"/>
    <s v="MDA8 &gt;= 76 ppb"/>
  </r>
  <r>
    <x v="2"/>
    <x v="9"/>
    <x v="6"/>
    <n v="572.35802040816304"/>
    <n v="5.3156008571428499"/>
    <n v="42.659774895061702"/>
    <n v="43.147539872678301"/>
    <n v="33.913999999999803"/>
    <n v="8"/>
    <s v="8 days"/>
    <s v="MDA8 &gt;= 76 ppb"/>
  </r>
  <r>
    <x v="2"/>
    <x v="9"/>
    <x v="7"/>
    <n v="173.935193877551"/>
    <n v="1.6255901122448899"/>
    <n v="12.9639770084008"/>
    <n v="13.195161952475599"/>
    <n v="17.0058673469387"/>
    <n v="8"/>
    <s v="8 days"/>
    <s v="MDA8 &gt;= 76 ppb"/>
  </r>
  <r>
    <x v="2"/>
    <x v="9"/>
    <x v="8"/>
    <n v="28.5588571428571"/>
    <n v="0.25928053061224399"/>
    <n v="2.1285880052937798"/>
    <n v="2.1046194651293302"/>
    <n v="18.105877551020399"/>
    <n v="8"/>
    <s v="8 days"/>
    <s v="MDA8 &gt;= 76 ppb"/>
  </r>
  <r>
    <x v="2"/>
    <x v="9"/>
    <x v="9"/>
    <n v="75.463255102040804"/>
    <n v="0.675082673469387"/>
    <n v="5.6245310814478504"/>
    <n v="5.4797486405950897"/>
    <n v="17.176948979591799"/>
    <n v="8"/>
    <s v="8 days"/>
    <s v="MDA8 &gt;= 76 ppb"/>
  </r>
  <r>
    <x v="2"/>
    <x v="9"/>
    <x v="10"/>
    <n v="9.4495612244898002"/>
    <n v="8.1147806122449095E-2"/>
    <n v="0.70430768910404196"/>
    <n v="0.65868907285312905"/>
    <n v="2.8935714285713798"/>
    <n v="8"/>
    <s v="8 days"/>
    <s v="MDA8 &gt;= 76 ppb"/>
  </r>
  <r>
    <x v="2"/>
    <x v="10"/>
    <x v="0"/>
    <n v="43.631795918367303"/>
    <n v="0.424895765306122"/>
    <n v="1.7282726247931399"/>
    <n v="1.66850733347119"/>
    <n v="6.6950102040816404"/>
    <n v="18"/>
    <s v="18 days"/>
    <s v="MDA8 &gt;= 76 ppb"/>
  </r>
  <r>
    <x v="2"/>
    <x v="10"/>
    <x v="1"/>
    <n v="119.32348979591799"/>
    <n v="1.1775093571428501"/>
    <n v="4.7264504375410397"/>
    <n v="4.6239175770752201"/>
    <n v="13.5187040816327"/>
    <n v="18"/>
    <s v="18 days"/>
    <s v="MDA8 &gt;= 76 ppb"/>
  </r>
  <r>
    <x v="2"/>
    <x v="10"/>
    <x v="2"/>
    <n v="33.355581632652999"/>
    <n v="0.32001785714285602"/>
    <n v="1.3212277286871801"/>
    <n v="1.2566661875293099"/>
    <n v="9.63539795918369"/>
    <n v="18"/>
    <s v="18 days"/>
    <s v="MDA8 &gt;= 76 ppb"/>
  </r>
  <r>
    <x v="2"/>
    <x v="10"/>
    <x v="3"/>
    <n v="35.151591836734703"/>
    <n v="0.35202381632653001"/>
    <n v="1.39236840039757"/>
    <n v="1.38234919492352"/>
    <n v="3.8064489795918299"/>
    <n v="18"/>
    <s v="18 days"/>
    <s v="MDA8 &gt;= 76 ppb"/>
  </r>
  <r>
    <x v="2"/>
    <x v="10"/>
    <x v="4"/>
    <n v="174.68493877551001"/>
    <n v="1.7279563775510101"/>
    <n v="6.9193392409110102"/>
    <n v="6.7854474515297198"/>
    <n v="22.263642857142798"/>
    <n v="18"/>
    <s v="18 days"/>
    <s v="MDA8 &gt;= 76 ppb"/>
  </r>
  <r>
    <x v="2"/>
    <x v="10"/>
    <x v="5"/>
    <n v="406.75267346938699"/>
    <n v="4.36714940816326"/>
    <n v="16.111633633733501"/>
    <n v="17.149196129631999"/>
    <n v="23.723255102040799"/>
    <n v="18"/>
    <s v="18 days"/>
    <s v="MDA8 &gt;= 76 ppb"/>
  </r>
  <r>
    <x v="2"/>
    <x v="10"/>
    <x v="6"/>
    <n v="1023.73185714285"/>
    <n v="10.1488616122449"/>
    <n v="40.550422154038301"/>
    <n v="39.853186143700299"/>
    <n v="33.913999999999803"/>
    <n v="18"/>
    <s v="18 days"/>
    <s v="MDA8 &gt;= 76 ppb"/>
  </r>
  <r>
    <x v="2"/>
    <x v="10"/>
    <x v="7"/>
    <n v="371.65947959183598"/>
    <n v="3.7667723163265299"/>
    <n v="14.7215783995047"/>
    <n v="14.7915977199232"/>
    <n v="17.0058673469387"/>
    <n v="18"/>
    <s v="18 days"/>
    <s v="MDA8 &gt;= 76 ppb"/>
  </r>
  <r>
    <x v="2"/>
    <x v="10"/>
    <x v="8"/>
    <n v="146.53077551020399"/>
    <n v="1.49339375510204"/>
    <n v="5.8041417428199003"/>
    <n v="5.86435223790152"/>
    <n v="18.105877551020399"/>
    <n v="18"/>
    <s v="18 days"/>
    <s v="MDA8 &gt;= 76 ppb"/>
  </r>
  <r>
    <x v="2"/>
    <x v="10"/>
    <x v="9"/>
    <n v="149.71230612244801"/>
    <n v="1.4909746632653"/>
    <n v="5.9301634237145304"/>
    <n v="5.8548527963925503"/>
    <n v="17.176948979591799"/>
    <n v="18"/>
    <s v="18 days"/>
    <s v="MDA8 &gt;= 76 ppb"/>
  </r>
  <r>
    <x v="2"/>
    <x v="10"/>
    <x v="10"/>
    <n v="20.055397959183701"/>
    <n v="0.19606675510204"/>
    <n v="0.794402213858874"/>
    <n v="0.76992722792133095"/>
    <n v="2.8935714285713798"/>
    <n v="18"/>
    <s v="18 days"/>
    <s v="MDA8 &gt;= 76 ppb"/>
  </r>
  <r>
    <x v="3"/>
    <x v="0"/>
    <x v="0"/>
    <n v="24.314224489795901"/>
    <n v="0.32403053061224502"/>
    <n v="1.8523132643065801"/>
    <n v="1.90431895227459"/>
    <n v="6.6950102040816404"/>
    <n v="6"/>
    <s v="6 days"/>
    <s v="MDA8 &gt;= 80 ppb"/>
  </r>
  <r>
    <x v="3"/>
    <x v="0"/>
    <x v="1"/>
    <n v="62.302816326530703"/>
    <n v="0.82267782653060995"/>
    <n v="4.7463711266514803"/>
    <n v="4.8348560665508904"/>
    <n v="13.5187040816327"/>
    <n v="6"/>
    <s v="6 days"/>
    <s v="MDA8 &gt;= 80 ppb"/>
  </r>
  <r>
    <x v="3"/>
    <x v="0"/>
    <x v="2"/>
    <n v="63.575571428571401"/>
    <n v="0.97035015306122396"/>
    <n v="4.8433325230025401"/>
    <n v="5.70272246669344"/>
    <n v="9.63539795918369"/>
    <n v="6"/>
    <s v="6 days"/>
    <s v="MDA8 &gt;= 80 ppb"/>
  </r>
  <r>
    <x v="3"/>
    <x v="0"/>
    <x v="3"/>
    <n v="21.7388163265306"/>
    <n v="0.28416752040816301"/>
    <n v="1.6561127766528601"/>
    <n v="1.6700450840594101"/>
    <n v="3.8064489795918299"/>
    <n v="6"/>
    <s v="6 days"/>
    <s v="MDA8 &gt;= 80 ppb"/>
  </r>
  <r>
    <x v="3"/>
    <x v="0"/>
    <x v="4"/>
    <n v="105.353010204081"/>
    <n v="1.3890287551020399"/>
    <n v="8.0260334158527407"/>
    <n v="8.1632856589077392"/>
    <n v="22.263642857142798"/>
    <n v="6"/>
    <s v="6 days"/>
    <s v="MDA8 &gt;= 80 ppb"/>
  </r>
  <r>
    <x v="3"/>
    <x v="0"/>
    <x v="5"/>
    <n v="223.153397959183"/>
    <n v="2.9017476326530498"/>
    <n v="17.0003365391462"/>
    <n v="17.053494931907299"/>
    <n v="23.723255102040799"/>
    <n v="6"/>
    <s v="6 days"/>
    <s v="MDA8 &gt;= 80 ppb"/>
  </r>
  <r>
    <x v="3"/>
    <x v="0"/>
    <x v="6"/>
    <n v="338.02709183673397"/>
    <n v="4.4096162755102002"/>
    <n v="25.751677425160501"/>
    <n v="25.9151995024855"/>
    <n v="33.913999999999803"/>
    <n v="6"/>
    <s v="6 days"/>
    <s v="MDA8 &gt;= 80 ppb"/>
  </r>
  <r>
    <x v="3"/>
    <x v="0"/>
    <x v="7"/>
    <n v="97.6134285714285"/>
    <n v="1.2674846938775499"/>
    <n v="7.43641437518116"/>
    <n v="7.4489743904945804"/>
    <n v="17.0058673469387"/>
    <n v="6"/>
    <s v="6 days"/>
    <s v="MDA8 &gt;= 80 ppb"/>
  </r>
  <r>
    <x v="3"/>
    <x v="0"/>
    <x v="8"/>
    <n v="257.54932653061201"/>
    <n v="3.1287042653061201"/>
    <n v="19.620697092193499"/>
    <n v="18.387313125177599"/>
    <n v="18.105877551020399"/>
    <n v="6"/>
    <s v="6 days"/>
    <s v="MDA8 &gt;= 80 ppb"/>
  </r>
  <r>
    <x v="3"/>
    <x v="0"/>
    <x v="9"/>
    <n v="108.34369387755"/>
    <n v="1.3769312755101999"/>
    <n v="8.2538705422244796"/>
    <n v="8.0921890877977205"/>
    <n v="17.176948979591799"/>
    <n v="6"/>
    <s v="6 days"/>
    <s v="MDA8 &gt;= 80 ppb"/>
  </r>
  <r>
    <x v="3"/>
    <x v="0"/>
    <x v="10"/>
    <n v="10.669683673469301"/>
    <n v="0.14082089795918301"/>
    <n v="0.81284091962780503"/>
    <n v="0.82760073365094899"/>
    <n v="2.8935714285713798"/>
    <n v="6"/>
    <s v="6 days"/>
    <s v="MDA8 &gt;= 80 ppb"/>
  </r>
  <r>
    <x v="3"/>
    <x v="1"/>
    <x v="0"/>
    <n v="188.91775510203999"/>
    <n v="2.8017548877551"/>
    <n v="4.2254367024323898"/>
    <n v="4.1319507285872996"/>
    <n v="6.6950102040816404"/>
    <n v="18"/>
    <s v="18 days"/>
    <s v="MDA8 &gt;= 80 ppb"/>
  </r>
  <r>
    <x v="3"/>
    <x v="1"/>
    <x v="1"/>
    <n v="408.21487755101901"/>
    <n v="6.0623793877551098"/>
    <n v="9.1303547681442296"/>
    <n v="8.9406296880873803"/>
    <n v="13.5187040816327"/>
    <n v="18"/>
    <s v="18 days"/>
    <s v="MDA8 &gt;= 80 ppb"/>
  </r>
  <r>
    <x v="3"/>
    <x v="1"/>
    <x v="2"/>
    <n v="435.03548979591801"/>
    <n v="6.7613049795918396"/>
    <n v="9.7302390897639306"/>
    <n v="9.9713858477499304"/>
    <n v="9.63539795918369"/>
    <n v="18"/>
    <s v="18 days"/>
    <s v="MDA8 &gt;= 80 ppb"/>
  </r>
  <r>
    <x v="3"/>
    <x v="1"/>
    <x v="3"/>
    <n v="84.620908163265199"/>
    <n v="1.26327936734693"/>
    <n v="1.8926770062088201"/>
    <n v="1.86304952125945"/>
    <n v="3.8064489795918299"/>
    <n v="18"/>
    <s v="18 days"/>
    <s v="MDA8 &gt;= 80 ppb"/>
  </r>
  <r>
    <x v="3"/>
    <x v="1"/>
    <x v="4"/>
    <n v="682.78766326530399"/>
    <n v="10.1201106632652"/>
    <n v="15.2715982188701"/>
    <n v="14.9248597053284"/>
    <n v="22.263642857142798"/>
    <n v="18"/>
    <s v="18 days"/>
    <s v="MDA8 &gt;= 80 ppb"/>
  </r>
  <r>
    <x v="3"/>
    <x v="1"/>
    <x v="5"/>
    <n v="442.75729591836699"/>
    <n v="6.9850127142857099"/>
    <n v="9.90294918247724"/>
    <n v="10.3013038364358"/>
    <n v="23.723255102040799"/>
    <n v="18"/>
    <s v="18 days"/>
    <s v="MDA8 &gt;= 80 ppb"/>
  </r>
  <r>
    <x v="3"/>
    <x v="1"/>
    <x v="6"/>
    <n v="678.03303061224403"/>
    <n v="10.220932877551"/>
    <n v="15.1652535330148"/>
    <n v="15.073549522412801"/>
    <n v="33.913999999999803"/>
    <n v="18"/>
    <s v="18 days"/>
    <s v="MDA8 &gt;= 80 ppb"/>
  </r>
  <r>
    <x v="3"/>
    <x v="1"/>
    <x v="7"/>
    <n v="352.50381632653"/>
    <n v="5.4931939183673402"/>
    <n v="7.8842910368540604"/>
    <n v="8.1012106778033193"/>
    <n v="17.0058673469387"/>
    <n v="18"/>
    <s v="18 days"/>
    <s v="MDA8 &gt;= 80 ppb"/>
  </r>
  <r>
    <x v="3"/>
    <x v="1"/>
    <x v="8"/>
    <n v="483.81517346938699"/>
    <n v="7.3064671734693896"/>
    <n v="10.821271881338101"/>
    <n v="10.775375994795001"/>
    <n v="18.105877551020399"/>
    <n v="18"/>
    <s v="18 days"/>
    <s v="MDA8 &gt;= 80 ppb"/>
  </r>
  <r>
    <x v="3"/>
    <x v="1"/>
    <x v="9"/>
    <n v="630.33121428571303"/>
    <n v="9.5533423265306094"/>
    <n v="14.098328905576"/>
    <n v="14.0890054155238"/>
    <n v="17.176948979591799"/>
    <n v="18"/>
    <s v="18 days"/>
    <s v="MDA8 &gt;= 80 ppb"/>
  </r>
  <r>
    <x v="3"/>
    <x v="1"/>
    <x v="10"/>
    <n v="83.9468061224498"/>
    <n v="1.2392956938775499"/>
    <n v="1.87759967531998"/>
    <n v="1.82767906201651"/>
    <n v="2.8935714285713798"/>
    <n v="18"/>
    <s v="18 days"/>
    <s v="MDA8 &gt;= 80 ppb"/>
  </r>
  <r>
    <x v="3"/>
    <x v="2"/>
    <x v="0"/>
    <n v="18.679408163265201"/>
    <n v="0.28228036734693801"/>
    <n v="3.94830120437959"/>
    <n v="4.0966703136371496"/>
    <n v="6.6950102040816404"/>
    <n v="3"/>
    <s v="3 days"/>
    <s v="MDA8 &gt;= 80 ppb"/>
  </r>
  <r>
    <x v="3"/>
    <x v="2"/>
    <x v="1"/>
    <n v="39.579561224489801"/>
    <n v="0.59578679591836503"/>
    <n v="8.3660053833392194"/>
    <n v="8.6465173013465506"/>
    <n v="13.5187040816327"/>
    <n v="3"/>
    <s v="3 days"/>
    <s v="MDA8 &gt;= 80 ppb"/>
  </r>
  <r>
    <x v="3"/>
    <x v="2"/>
    <x v="2"/>
    <n v="61.438602040816299"/>
    <n v="0.87757351020408103"/>
    <n v="12.986391448429501"/>
    <n v="12.736023341179701"/>
    <n v="9.63539795918369"/>
    <n v="3"/>
    <s v="3 days"/>
    <s v="MDA8 &gt;= 80 ppb"/>
  </r>
  <r>
    <x v="3"/>
    <x v="2"/>
    <x v="3"/>
    <n v="9.8328061224489698"/>
    <n v="0.14376520408163199"/>
    <n v="2.0783784965973799"/>
    <n v="2.0864314767287602"/>
    <n v="3.8064489795918299"/>
    <n v="3"/>
    <s v="3 days"/>
    <s v="MDA8 &gt;= 80 ppb"/>
  </r>
  <r>
    <x v="3"/>
    <x v="2"/>
    <x v="4"/>
    <n v="61.012244897959199"/>
    <n v="0.92511077551020404"/>
    <n v="12.8962715470961"/>
    <n v="13.425920783929399"/>
    <n v="22.263642857142798"/>
    <n v="3"/>
    <s v="3 days"/>
    <s v="MDA8 &gt;= 80 ppb"/>
  </r>
  <r>
    <x v="3"/>
    <x v="2"/>
    <x v="5"/>
    <n v="59.771846938775496"/>
    <n v="0.84077828571428603"/>
    <n v="12.634086326164701"/>
    <n v="12.202022676281601"/>
    <n v="23.723255102040799"/>
    <n v="3"/>
    <s v="3 days"/>
    <s v="MDA8 &gt;= 80 ppb"/>
  </r>
  <r>
    <x v="3"/>
    <x v="2"/>
    <x v="6"/>
    <n v="92.445295918367293"/>
    <n v="1.2842009999999999"/>
    <n v="19.540333934750901"/>
    <n v="18.637314960615399"/>
    <n v="33.913999999999803"/>
    <n v="3"/>
    <s v="3 days"/>
    <s v="MDA8 &gt;= 80 ppb"/>
  </r>
  <r>
    <x v="3"/>
    <x v="2"/>
    <x v="7"/>
    <n v="34.265224489795898"/>
    <n v="0.46011538775510102"/>
    <n v="7.2427041552342502"/>
    <n v="6.6775492308583804"/>
    <n v="17.0058673469387"/>
    <n v="3"/>
    <s v="3 days"/>
    <s v="MDA8 &gt;= 80 ppb"/>
  </r>
  <r>
    <x v="3"/>
    <x v="2"/>
    <x v="8"/>
    <n v="36.574295918367298"/>
    <n v="0.57774167346938698"/>
    <n v="7.7307768726748503"/>
    <n v="8.3846325725661703"/>
    <n v="18.105877551020399"/>
    <n v="3"/>
    <s v="3 days"/>
    <s v="MDA8 &gt;= 80 ppb"/>
  </r>
  <r>
    <x v="3"/>
    <x v="2"/>
    <x v="9"/>
    <n v="51.228448979591803"/>
    <n v="0.77741273469387695"/>
    <n v="10.8282524283822"/>
    <n v="11.282412948505099"/>
    <n v="17.176948979591799"/>
    <n v="3"/>
    <s v="3 days"/>
    <s v="MDA8 &gt;= 80 ppb"/>
  </r>
  <r>
    <x v="3"/>
    <x v="2"/>
    <x v="10"/>
    <n v="8.2721428571428497"/>
    <n v="0.12571716326530599"/>
    <n v="1.7484982029509799"/>
    <n v="1.82450439435154"/>
    <n v="2.8935714285713798"/>
    <n v="3"/>
    <s v="3 days"/>
    <s v="MDA8 &gt;= 80 ppb"/>
  </r>
  <r>
    <x v="3"/>
    <x v="3"/>
    <x v="0"/>
    <n v="31.805632653061199"/>
    <n v="0.49262141836734702"/>
    <n v="2.7908190363435499"/>
    <n v="2.7790592816238902"/>
    <n v="6.6950102040816404"/>
    <n v="6"/>
    <s v="6 days"/>
    <s v="MDA8 &gt;= 80 ppb"/>
  </r>
  <r>
    <x v="3"/>
    <x v="3"/>
    <x v="1"/>
    <n v="75.027765306122504"/>
    <n v="1.1667683061224401"/>
    <n v="6.5833909972700804"/>
    <n v="6.5821707496612296"/>
    <n v="13.5187040816327"/>
    <n v="6"/>
    <s v="6 days"/>
    <s v="MDA8 &gt;= 80 ppb"/>
  </r>
  <r>
    <x v="3"/>
    <x v="3"/>
    <x v="2"/>
    <n v="10.105622448979499"/>
    <n v="0.16153628571428499"/>
    <n v="0.88672858082571404"/>
    <n v="0.91128582192213303"/>
    <n v="9.63539795918369"/>
    <n v="6"/>
    <s v="6 days"/>
    <s v="MDA8 &gt;= 80 ppb"/>
  </r>
  <r>
    <x v="3"/>
    <x v="3"/>
    <x v="3"/>
    <n v="20.599908163265301"/>
    <n v="0.32463717346938697"/>
    <n v="1.8075608328902799"/>
    <n v="1.83139814155926"/>
    <n v="3.8064489795918299"/>
    <n v="6"/>
    <s v="6 days"/>
    <s v="MDA8 &gt;= 80 ppb"/>
  </r>
  <r>
    <x v="3"/>
    <x v="3"/>
    <x v="4"/>
    <n v="132.178397959183"/>
    <n v="2.07677901020408"/>
    <n v="11.598133992231"/>
    <n v="11.715877079233101"/>
    <n v="22.263642857142798"/>
    <n v="6"/>
    <s v="6 days"/>
    <s v="MDA8 &gt;= 80 ppb"/>
  </r>
  <r>
    <x v="3"/>
    <x v="3"/>
    <x v="5"/>
    <n v="213.041846938775"/>
    <n v="3.2885884081632599"/>
    <n v="18.6935832548923"/>
    <n v="18.552141255725498"/>
    <n v="23.723255102040799"/>
    <n v="6"/>
    <s v="6 days"/>
    <s v="MDA8 &gt;= 80 ppb"/>
  </r>
  <r>
    <x v="3"/>
    <x v="3"/>
    <x v="6"/>
    <n v="356.59766326530598"/>
    <n v="5.5135044183673401"/>
    <n v="31.290040912317998"/>
    <n v="31.103713839564001"/>
    <n v="33.913999999999803"/>
    <n v="6"/>
    <s v="6 days"/>
    <s v="MDA8 &gt;= 80 ppb"/>
  </r>
  <r>
    <x v="3"/>
    <x v="3"/>
    <x v="7"/>
    <n v="139.985418367346"/>
    <n v="2.2880412244897901"/>
    <n v="12.2831692943075"/>
    <n v="12.907685221503799"/>
    <n v="17.0058673469387"/>
    <n v="6"/>
    <s v="6 days"/>
    <s v="MDA8 &gt;= 80 ppb"/>
  </r>
  <r>
    <x v="3"/>
    <x v="3"/>
    <x v="8"/>
    <n v="65.892336734693899"/>
    <n v="0.93656502040816303"/>
    <n v="5.78179310923543"/>
    <n v="5.2835090310033896"/>
    <n v="18.105877551020399"/>
    <n v="6"/>
    <s v="6 days"/>
    <s v="MDA8 &gt;= 80 ppb"/>
  </r>
  <r>
    <x v="3"/>
    <x v="3"/>
    <x v="9"/>
    <n v="79.675806122448904"/>
    <n v="1.24582198979591"/>
    <n v="6.9912382780773497"/>
    <n v="7.02814176344181"/>
    <n v="17.176948979591799"/>
    <n v="6"/>
    <s v="6 days"/>
    <s v="MDA8 &gt;= 80 ppb"/>
  </r>
  <r>
    <x v="3"/>
    <x v="3"/>
    <x v="10"/>
    <n v="14.7418775510204"/>
    <n v="0.23132997959183699"/>
    <n v="1.2935417116085299"/>
    <n v="1.30501781476169"/>
    <n v="2.8935714285713798"/>
    <n v="6"/>
    <s v="6 days"/>
    <s v="MDA8 &gt;= 80 ppb"/>
  </r>
  <r>
    <x v="3"/>
    <x v="4"/>
    <x v="0"/>
    <n v="375.63901020408099"/>
    <n v="5.8822239591836603"/>
    <n v="4.7364572822400399"/>
    <n v="4.6086940866295896"/>
    <n v="6.6950102040816404"/>
    <n v="33"/>
    <s v="33 days"/>
    <s v="MDA8 &gt;= 80 ppb"/>
  </r>
  <r>
    <x v="3"/>
    <x v="4"/>
    <x v="1"/>
    <n v="789.96407142856503"/>
    <n v="12.379742806122399"/>
    <n v="9.9607095567445292"/>
    <n v="9.6994687486345903"/>
    <n v="13.5187040816327"/>
    <n v="33"/>
    <s v="33 days"/>
    <s v="MDA8 &gt;= 80 ppb"/>
  </r>
  <r>
    <x v="3"/>
    <x v="4"/>
    <x v="2"/>
    <n v="275.40391836734602"/>
    <n v="4.53890284693877"/>
    <n v="3.4725863376111299"/>
    <n v="3.5562084775459599"/>
    <n v="9.63539795918369"/>
    <n v="33"/>
    <s v="33 days"/>
    <s v="MDA8 &gt;= 80 ppb"/>
  </r>
  <r>
    <x v="3"/>
    <x v="4"/>
    <x v="3"/>
    <n v="180.88156122448899"/>
    <n v="2.8425687755102"/>
    <n v="2.2807476449776098"/>
    <n v="2.2271389184491102"/>
    <n v="3.8064489795918299"/>
    <n v="33"/>
    <s v="33 days"/>
    <s v="MDA8 &gt;= 80 ppb"/>
  </r>
  <r>
    <x v="3"/>
    <x v="4"/>
    <x v="4"/>
    <n v="1366.30654081632"/>
    <n v="21.372241591836701"/>
    <n v="17.227850114677299"/>
    <n v="16.745048152839502"/>
    <n v="22.263642857142798"/>
    <n v="33"/>
    <s v="33 days"/>
    <s v="MDA8 &gt;= 80 ppb"/>
  </r>
  <r>
    <x v="3"/>
    <x v="4"/>
    <x v="5"/>
    <n v="644.37240816326505"/>
    <n v="10.9414849693877"/>
    <n v="8.1249345840340208"/>
    <n v="8.5726006740419791"/>
    <n v="23.723255102040799"/>
    <n v="33"/>
    <s v="33 days"/>
    <s v="MDA8 &gt;= 80 ppb"/>
  </r>
  <r>
    <x v="3"/>
    <x v="4"/>
    <x v="6"/>
    <n v="974.02922448979496"/>
    <n v="16.390837765306099"/>
    <n v="12.281599323091701"/>
    <n v="12.842142293125899"/>
    <n v="33.913999999999803"/>
    <n v="33"/>
    <s v="33 days"/>
    <s v="MDA8 &gt;= 80 ppb"/>
  </r>
  <r>
    <x v="3"/>
    <x v="4"/>
    <x v="7"/>
    <n v="429.994918367347"/>
    <n v="7.2428070612244797"/>
    <n v="5.42183454620631"/>
    <n v="5.6747043814184801"/>
    <n v="17.0058673469387"/>
    <n v="33"/>
    <s v="33 days"/>
    <s v="MDA8 &gt;= 80 ppb"/>
  </r>
  <r>
    <x v="3"/>
    <x v="4"/>
    <x v="8"/>
    <n v="1512.69241836734"/>
    <n v="24.303741744897899"/>
    <n v="19.073639388179402"/>
    <n v="19.041864376450601"/>
    <n v="18.105877551020399"/>
    <n v="33"/>
    <s v="33 days"/>
    <s v="MDA8 &gt;= 80 ppb"/>
  </r>
  <r>
    <x v="3"/>
    <x v="4"/>
    <x v="9"/>
    <n v="1204.54184693877"/>
    <n v="18.9707565816326"/>
    <n v="15.188148322498201"/>
    <n v="14.863496236004099"/>
    <n v="17.176948979591799"/>
    <n v="33"/>
    <s v="33 days"/>
    <s v="MDA8 &gt;= 80 ppb"/>
  </r>
  <r>
    <x v="3"/>
    <x v="4"/>
    <x v="10"/>
    <n v="176.97526530612399"/>
    <n v="2.7678966326530601"/>
    <n v="2.2314928997393899"/>
    <n v="2.16863365486009"/>
    <n v="2.8935714285713798"/>
    <n v="33"/>
    <s v="33 days"/>
    <s v="MDA8 &gt;= 80 ppb"/>
  </r>
  <r>
    <x v="3"/>
    <x v="5"/>
    <x v="0"/>
    <n v="202.58407142857101"/>
    <n v="2.9234023673469398"/>
    <n v="2.86515685412046"/>
    <n v="2.7350183931840801"/>
    <n v="6.6950102040816404"/>
    <n v="32"/>
    <s v="32 days"/>
    <s v="MDA8 &gt;= 80 ppb"/>
  </r>
  <r>
    <x v="3"/>
    <x v="5"/>
    <x v="1"/>
    <n v="466.49878571428502"/>
    <n v="6.8079902244897896"/>
    <n v="6.5977161180681803"/>
    <n v="6.3692835076599801"/>
    <n v="13.5187040816327"/>
    <n v="32"/>
    <s v="32 days"/>
    <s v="MDA8 &gt;= 80 ppb"/>
  </r>
  <r>
    <x v="3"/>
    <x v="5"/>
    <x v="2"/>
    <n v="344.97272448979498"/>
    <n v="5.3936267040816297"/>
    <n v="4.8789668362699903"/>
    <n v="5.0460615365169996"/>
    <n v="9.63539795918369"/>
    <n v="32"/>
    <s v="32 days"/>
    <s v="MDA8 &gt;= 80 ppb"/>
  </r>
  <r>
    <x v="3"/>
    <x v="5"/>
    <x v="3"/>
    <n v="130.661326530612"/>
    <n v="1.9063277346938701"/>
    <n v="1.8479498049265499"/>
    <n v="1.78348402397867"/>
    <n v="3.8064489795918299"/>
    <n v="32"/>
    <s v="32 days"/>
    <s v="MDA8 &gt;= 80 ppb"/>
  </r>
  <r>
    <x v="3"/>
    <x v="5"/>
    <x v="4"/>
    <n v="808.70541836734606"/>
    <n v="11.706491530612199"/>
    <n v="11.4375619764189"/>
    <n v="10.952125514263299"/>
    <n v="22.263642857142798"/>
    <n v="32"/>
    <s v="32 days"/>
    <s v="MDA8 &gt;= 80 ppb"/>
  </r>
  <r>
    <x v="3"/>
    <x v="5"/>
    <x v="5"/>
    <n v="1069.7802653061201"/>
    <n v="16.0892380612244"/>
    <n v="15.1299568516439"/>
    <n v="15.0524479699664"/>
    <n v="23.723255102040799"/>
    <n v="32"/>
    <s v="32 days"/>
    <s v="MDA8 &gt;= 80 ppb"/>
  </r>
  <r>
    <x v="3"/>
    <x v="5"/>
    <x v="6"/>
    <n v="1667.5370204081601"/>
    <n v="25.487433846938799"/>
    <n v="23.584061124996399"/>
    <n v="23.845024258395998"/>
    <n v="33.913999999999803"/>
    <n v="32"/>
    <s v="32 days"/>
    <s v="MDA8 &gt;= 80 ppb"/>
  </r>
  <r>
    <x v="3"/>
    <x v="5"/>
    <x v="7"/>
    <n v="534.00190816326494"/>
    <n v="8.6111023877550998"/>
    <n v="7.5524162215628401"/>
    <n v="8.0562031690065297"/>
    <n v="17.0058673469387"/>
    <n v="32"/>
    <s v="32 days"/>
    <s v="MDA8 &gt;= 80 ppb"/>
  </r>
  <r>
    <x v="3"/>
    <x v="5"/>
    <x v="8"/>
    <n v="1194.4290408163199"/>
    <n v="18.521250469387699"/>
    <n v="16.892870840845202"/>
    <n v="17.327741560432599"/>
    <n v="18.105877551020399"/>
    <n v="32"/>
    <s v="32 days"/>
    <s v="MDA8 &gt;= 80 ppb"/>
  </r>
  <r>
    <x v="3"/>
    <x v="5"/>
    <x v="9"/>
    <n v="555.290010204081"/>
    <n v="8.0565758367346891"/>
    <n v="7.8534949344317697"/>
    <n v="7.5374102948233803"/>
    <n v="17.176948979591799"/>
    <n v="32"/>
    <s v="32 days"/>
    <s v="MDA8 &gt;= 80 ppb"/>
  </r>
  <r>
    <x v="3"/>
    <x v="5"/>
    <x v="10"/>
    <n v="96.149581632653593"/>
    <n v="1.3844111938775501"/>
    <n v="1.3598484367155199"/>
    <n v="1.29519977177185"/>
    <n v="2.8935714285713798"/>
    <n v="32"/>
    <s v="32 days"/>
    <s v="MDA8 &gt;= 80 ppb"/>
  </r>
  <r>
    <x v="3"/>
    <x v="6"/>
    <x v="0"/>
    <n v="433.58929591836699"/>
    <n v="6.5507366326530496"/>
    <n v="3.6238844181439802"/>
    <n v="3.5879189109813301"/>
    <n v="6.6950102040816404"/>
    <n v="42"/>
    <s v="42 days"/>
    <s v="MDA8 &gt;= 80 ppb"/>
  </r>
  <r>
    <x v="3"/>
    <x v="6"/>
    <x v="1"/>
    <n v="981.19123469387296"/>
    <n v="14.758426285714201"/>
    <n v="8.2006720647828395"/>
    <n v="8.0833713422230193"/>
    <n v="13.5187040816327"/>
    <n v="42"/>
    <s v="42 days"/>
    <s v="MDA8 &gt;= 80 ppb"/>
  </r>
  <r>
    <x v="3"/>
    <x v="6"/>
    <x v="2"/>
    <n v="391.36113265306102"/>
    <n v="5.3737136836734702"/>
    <n v="3.2709467780671999"/>
    <n v="2.94324898542633"/>
    <n v="9.63539795918369"/>
    <n v="42"/>
    <s v="42 days"/>
    <s v="MDA8 &gt;= 80 ppb"/>
  </r>
  <r>
    <x v="3"/>
    <x v="6"/>
    <x v="3"/>
    <n v="253.005071428571"/>
    <n v="3.8428507448979499"/>
    <n v="2.1145843421236599"/>
    <n v="2.1047765515363102"/>
    <n v="3.8064489795918299"/>
    <n v="42"/>
    <s v="42 days"/>
    <s v="MDA8 &gt;= 80 ppb"/>
  </r>
  <r>
    <x v="3"/>
    <x v="6"/>
    <x v="4"/>
    <n v="1811.3755204081599"/>
    <n v="27.302312102040698"/>
    <n v="15.139247176089"/>
    <n v="14.9538116699943"/>
    <n v="22.263642857142798"/>
    <n v="42"/>
    <s v="42 days"/>
    <s v="MDA8 &gt;= 80 ppb"/>
  </r>
  <r>
    <x v="3"/>
    <x v="6"/>
    <x v="5"/>
    <n v="1067.8892755101999"/>
    <n v="16.736206969387698"/>
    <n v="8.9252833090074599"/>
    <n v="9.1666261141145"/>
    <n v="23.723255102040799"/>
    <n v="42"/>
    <s v="42 days"/>
    <s v="MDA8 &gt;= 80 ppb"/>
  </r>
  <r>
    <x v="3"/>
    <x v="6"/>
    <x v="6"/>
    <n v="1718.46854081632"/>
    <n v="26.859237734693799"/>
    <n v="14.3627424079845"/>
    <n v="14.711134397082599"/>
    <n v="33.913999999999803"/>
    <n v="42"/>
    <s v="42 days"/>
    <s v="MDA8 &gt;= 80 ppb"/>
  </r>
  <r>
    <x v="3"/>
    <x v="6"/>
    <x v="7"/>
    <n v="588.05505102040797"/>
    <n v="9.2390510204081604"/>
    <n v="4.91488963510976"/>
    <n v="5.0603417194958302"/>
    <n v="17.0058673469387"/>
    <n v="42"/>
    <s v="42 days"/>
    <s v="MDA8 &gt;= 80 ppb"/>
  </r>
  <r>
    <x v="3"/>
    <x v="6"/>
    <x v="8"/>
    <n v="2518.11159183673"/>
    <n v="38.807344193877498"/>
    <n v="21.0460577479821"/>
    <n v="21.255259053482"/>
    <n v="18.105877551020399"/>
    <n v="42"/>
    <s v="42 days"/>
    <s v="MDA8 &gt;= 80 ppb"/>
  </r>
  <r>
    <x v="3"/>
    <x v="6"/>
    <x v="9"/>
    <n v="1984.35272448979"/>
    <n v="29.8310085510203"/>
    <n v="16.584968739020699"/>
    <n v="16.338809772986401"/>
    <n v="17.176948979591799"/>
    <n v="42"/>
    <s v="42 days"/>
    <s v="MDA8 &gt;= 80 ppb"/>
  </r>
  <r>
    <x v="3"/>
    <x v="6"/>
    <x v="10"/>
    <n v="217.366704081634"/>
    <n v="3.2767230918367201"/>
    <n v="1.81672338168848"/>
    <n v="1.7947014826771901"/>
    <n v="2.8935714285713798"/>
    <n v="42"/>
    <s v="42 days"/>
    <s v="MDA8 &gt;= 80 ppb"/>
  </r>
  <r>
    <x v="3"/>
    <x v="7"/>
    <x v="0"/>
    <n v="10.557132653061201"/>
    <n v="0.116128459183673"/>
    <n v="3.1689250001163898"/>
    <n v="3.1689250001163898"/>
    <n v="6.6950102040816404"/>
    <n v="1"/>
    <s v="1 days"/>
    <s v="MDA8 &gt;= 80 ppb"/>
  </r>
  <r>
    <x v="3"/>
    <x v="7"/>
    <x v="1"/>
    <n v="26.517806122448899"/>
    <n v="0.29169586734693798"/>
    <n v="7.9598259803338998"/>
    <n v="7.9598259803338998"/>
    <n v="13.5187040816327"/>
    <n v="1"/>
    <s v="1 days"/>
    <s v="MDA8 &gt;= 80 ppb"/>
  </r>
  <r>
    <x v="3"/>
    <x v="7"/>
    <x v="2"/>
    <n v="0.42330612244897903"/>
    <n v="4.65636734693877E-3"/>
    <n v="0.12706341752198499"/>
    <n v="0.12706341752198499"/>
    <n v="9.63539795918369"/>
    <n v="1"/>
    <s v="1 days"/>
    <s v="MDA8 &gt;= 80 ppb"/>
  </r>
  <r>
    <x v="3"/>
    <x v="7"/>
    <x v="3"/>
    <n v="6.5013367346938704"/>
    <n v="7.1514704081632505E-2"/>
    <n v="1.95150039218011"/>
    <n v="1.95150039218011"/>
    <n v="3.8064489795918299"/>
    <n v="1"/>
    <s v="1 days"/>
    <s v="MDA8 &gt;= 80 ppb"/>
  </r>
  <r>
    <x v="3"/>
    <x v="7"/>
    <x v="4"/>
    <n v="48.551591836734602"/>
    <n v="0.53406751020408105"/>
    <n v="14.5736875933127"/>
    <n v="14.5736875933127"/>
    <n v="22.263642857142798"/>
    <n v="1"/>
    <s v="1 days"/>
    <s v="MDA8 &gt;= 80 ppb"/>
  </r>
  <r>
    <x v="3"/>
    <x v="7"/>
    <x v="5"/>
    <n v="48.5384183673469"/>
    <n v="0.53392260204081599"/>
    <n v="14.5697333248714"/>
    <n v="14.5697333248714"/>
    <n v="23.723255102040799"/>
    <n v="1"/>
    <s v="1 days"/>
    <s v="MDA8 &gt;= 80 ppb"/>
  </r>
  <r>
    <x v="3"/>
    <x v="7"/>
    <x v="6"/>
    <n v="42.190244897959097"/>
    <n v="0.46409269387754998"/>
    <n v="12.6642078120907"/>
    <n v="12.6642078120907"/>
    <n v="33.913999999999803"/>
    <n v="1"/>
    <s v="1 days"/>
    <s v="MDA8 &gt;= 80 ppb"/>
  </r>
  <r>
    <x v="3"/>
    <x v="7"/>
    <x v="7"/>
    <n v="8.7119081632652993"/>
    <n v="9.5830989795918295E-2"/>
    <n v="2.6150456269282798"/>
    <n v="2.6150456269282798"/>
    <n v="17.0058673469387"/>
    <n v="1"/>
    <s v="1 days"/>
    <s v="MDA8 &gt;= 80 ppb"/>
  </r>
  <r>
    <x v="3"/>
    <x v="7"/>
    <x v="8"/>
    <n v="75.002132653061196"/>
    <n v="0.82502345918367304"/>
    <n v="22.513322607290799"/>
    <n v="22.513322607290799"/>
    <n v="18.105877551020399"/>
    <n v="1"/>
    <s v="1 days"/>
    <s v="MDA8 &gt;= 80 ppb"/>
  </r>
  <r>
    <x v="3"/>
    <x v="7"/>
    <x v="9"/>
    <n v="60.397795918367301"/>
    <n v="0.66437575510204006"/>
    <n v="18.129552003132499"/>
    <n v="18.129552003132499"/>
    <n v="17.176948979591799"/>
    <n v="1"/>
    <s v="1 days"/>
    <s v="MDA8 &gt;= 80 ppb"/>
  </r>
  <r>
    <x v="3"/>
    <x v="7"/>
    <x v="10"/>
    <n v="5.7538775510204196"/>
    <n v="6.3292653061224696E-2"/>
    <n v="1.7271362422210099"/>
    <n v="1.7271362422210099"/>
    <n v="2.8935714285713798"/>
    <n v="1"/>
    <s v="1 days"/>
    <s v="MDA8 &gt;= 80 ppb"/>
  </r>
  <r>
    <x v="3"/>
    <x v="8"/>
    <x v="0"/>
    <n v="67.786663265306004"/>
    <n v="0.97294183673469403"/>
    <n v="2.4050190172505799"/>
    <n v="2.37169956376336"/>
    <n v="6.6950102040816404"/>
    <n v="18"/>
    <s v="18 days"/>
    <s v="MDA8 &gt;= 80 ppb"/>
  </r>
  <r>
    <x v="3"/>
    <x v="8"/>
    <x v="1"/>
    <n v="194.270520408164"/>
    <n v="2.7900392959183602"/>
    <n v="6.8925696230858504"/>
    <n v="6.8011619309332199"/>
    <n v="13.5187040816327"/>
    <n v="18"/>
    <s v="18 days"/>
    <s v="MDA8 &gt;= 80 ppb"/>
  </r>
  <r>
    <x v="3"/>
    <x v="8"/>
    <x v="2"/>
    <n v="29.798040816326498"/>
    <n v="0.47314111224489702"/>
    <n v="1.0572117196503601"/>
    <n v="1.1533562718155901"/>
    <n v="9.63539795918369"/>
    <n v="18"/>
    <s v="18 days"/>
    <s v="MDA8 &gt;= 80 ppb"/>
  </r>
  <r>
    <x v="3"/>
    <x v="8"/>
    <x v="3"/>
    <n v="53.938622448979601"/>
    <n v="0.78057925510203996"/>
    <n v="1.91370111029626"/>
    <n v="1.9027853556194301"/>
    <n v="3.8064489795918299"/>
    <n v="18"/>
    <s v="18 days"/>
    <s v="MDA8 &gt;= 80 ppb"/>
  </r>
  <r>
    <x v="3"/>
    <x v="8"/>
    <x v="4"/>
    <n v="302.10160204081598"/>
    <n v="4.3124576122448897"/>
    <n v="10.7183340062984"/>
    <n v="10.5122972941888"/>
    <n v="22.263642857142798"/>
    <n v="18"/>
    <s v="18 days"/>
    <s v="MDA8 &gt;= 80 ppb"/>
  </r>
  <r>
    <x v="3"/>
    <x v="8"/>
    <x v="5"/>
    <n v="683.21493877550995"/>
    <n v="9.9242261020408105"/>
    <n v="24.2399439871201"/>
    <n v="24.1918702929798"/>
    <n v="23.723255102040799"/>
    <n v="18"/>
    <s v="18 days"/>
    <s v="MDA8 &gt;= 80 ppb"/>
  </r>
  <r>
    <x v="3"/>
    <x v="8"/>
    <x v="6"/>
    <n v="856.59493877550995"/>
    <n v="12.5666516530612"/>
    <n v="30.391333908451699"/>
    <n v="30.6332003807733"/>
    <n v="33.913999999999803"/>
    <n v="18"/>
    <s v="18 days"/>
    <s v="MDA8 &gt;= 80 ppb"/>
  </r>
  <r>
    <x v="3"/>
    <x v="8"/>
    <x v="7"/>
    <n v="270.35288775510202"/>
    <n v="3.9435753877551001"/>
    <n v="9.59191388245263"/>
    <n v="9.6130885461729196"/>
    <n v="17.0058673469387"/>
    <n v="18"/>
    <s v="18 days"/>
    <s v="MDA8 &gt;= 80 ppb"/>
  </r>
  <r>
    <x v="3"/>
    <x v="8"/>
    <x v="8"/>
    <n v="102.068765306122"/>
    <n v="1.5656654693877501"/>
    <n v="3.6213218029002499"/>
    <n v="3.8165571368670199"/>
    <n v="18.105877551020399"/>
    <n v="18"/>
    <s v="18 days"/>
    <s v="MDA8 &gt;= 80 ppb"/>
  </r>
  <r>
    <x v="3"/>
    <x v="8"/>
    <x v="9"/>
    <n v="226.540928571428"/>
    <n v="3.2353915408163201"/>
    <n v="8.0374990470838394"/>
    <n v="7.8867784447532001"/>
    <n v="17.176948979591799"/>
    <n v="18"/>
    <s v="18 days"/>
    <s v="MDA8 &gt;= 80 ppb"/>
  </r>
  <r>
    <x v="3"/>
    <x v="8"/>
    <x v="10"/>
    <n v="31.8820816326532"/>
    <n v="0.45831069387754902"/>
    <n v="1.13115189540992"/>
    <n v="1.1172047821332101"/>
    <n v="2.8935714285713798"/>
    <n v="18"/>
    <s v="18 days"/>
    <s v="MDA8 &gt;= 80 ppb"/>
  </r>
  <r>
    <x v="3"/>
    <x v="9"/>
    <x v="0"/>
    <n v="1.1592040816326501"/>
    <n v="1.5069653061224399E-2"/>
    <n v="0.55670038123993904"/>
    <n v="0.55670038123993904"/>
    <n v="6.6950102040816404"/>
    <n v="1"/>
    <s v="1 days"/>
    <s v="MDA8 &gt;= 80 ppb"/>
  </r>
  <r>
    <x v="3"/>
    <x v="9"/>
    <x v="1"/>
    <n v="5.6955306122448901"/>
    <n v="7.4041897959183603E-2"/>
    <n v="2.7352423213820698"/>
    <n v="2.7352423213820698"/>
    <n v="13.5187040816327"/>
    <n v="1"/>
    <s v="1 days"/>
    <s v="MDA8 &gt;= 80 ppb"/>
  </r>
  <r>
    <x v="3"/>
    <x v="9"/>
    <x v="2"/>
    <n v="8.6184591836734601"/>
    <n v="0.112039969387754"/>
    <n v="4.1389601617813403"/>
    <n v="4.1389601617813296"/>
    <n v="9.63539795918369"/>
    <n v="1"/>
    <s v="1 days"/>
    <s v="MDA8 &gt;= 80 ppb"/>
  </r>
  <r>
    <x v="3"/>
    <x v="9"/>
    <x v="3"/>
    <n v="2.5708571428571401"/>
    <n v="3.3421142857142802E-2"/>
    <n v="1.23463777795386"/>
    <n v="1.23463777795386"/>
    <n v="3.8064489795918299"/>
    <n v="1"/>
    <s v="1 days"/>
    <s v="MDA8 &gt;= 80 ppb"/>
  </r>
  <r>
    <x v="3"/>
    <x v="9"/>
    <x v="4"/>
    <n v="7.8578061224489799"/>
    <n v="0.102151479591836"/>
    <n v="3.7736613710985099"/>
    <n v="3.7736613710985099"/>
    <n v="22.263642857142798"/>
    <n v="1"/>
    <s v="1 days"/>
    <s v="MDA8 &gt;= 80 ppb"/>
  </r>
  <r>
    <x v="3"/>
    <x v="9"/>
    <x v="5"/>
    <n v="36.952714285714201"/>
    <n v="0.48038528571428502"/>
    <n v="17.746305811599701"/>
    <n v="17.746305811599701"/>
    <n v="23.723255102040799"/>
    <n v="1"/>
    <s v="1 days"/>
    <s v="MDA8 &gt;= 80 ppb"/>
  </r>
  <r>
    <x v="3"/>
    <x v="9"/>
    <x v="6"/>
    <n v="105.87768367346899"/>
    <n v="1.3764098877551001"/>
    <n v="50.847083615170099"/>
    <n v="50.847083615170199"/>
    <n v="33.913999999999803"/>
    <n v="1"/>
    <s v="1 days"/>
    <s v="MDA8 &gt;= 80 ppb"/>
  </r>
  <r>
    <x v="3"/>
    <x v="9"/>
    <x v="7"/>
    <n v="31.2119591836734"/>
    <n v="0.40575546938775398"/>
    <n v="14.989344716871599"/>
    <n v="14.989344716871599"/>
    <n v="17.0058673469387"/>
    <n v="1"/>
    <s v="1 days"/>
    <s v="MDA8 &gt;= 80 ppb"/>
  </r>
  <r>
    <x v="3"/>
    <x v="9"/>
    <x v="8"/>
    <n v="1.58836734693877"/>
    <n v="2.0648775510204002E-2"/>
    <n v="0.76280330754572001"/>
    <n v="0.76280330754571901"/>
    <n v="18.105877551020399"/>
    <n v="1"/>
    <s v="1 days"/>
    <s v="MDA8 &gt;= 80 ppb"/>
  </r>
  <r>
    <x v="3"/>
    <x v="9"/>
    <x v="9"/>
    <n v="6.10783673469387"/>
    <n v="7.9401877551020295E-2"/>
    <n v="2.93324971213559"/>
    <n v="2.93324971213559"/>
    <n v="17.176948979591799"/>
    <n v="1"/>
    <s v="1 days"/>
    <s v="MDA8 &gt;= 80 ppb"/>
  </r>
  <r>
    <x v="3"/>
    <x v="9"/>
    <x v="10"/>
    <n v="0.58722448979591801"/>
    <n v="7.6339183673469297E-3"/>
    <n v="0.28201082322138699"/>
    <n v="0.28201082322138699"/>
    <n v="2.8935714285713798"/>
    <n v="1"/>
    <s v="1 days"/>
    <s v="MDA8 &gt;= 80 ppb"/>
  </r>
  <r>
    <x v="3"/>
    <x v="10"/>
    <x v="0"/>
    <n v="13.1241020408163"/>
    <n v="0.17743226530612199"/>
    <n v="1.4050549081136601"/>
    <n v="1.4272264683478"/>
    <n v="6.6950102040816404"/>
    <n v="6"/>
    <s v="6 days"/>
    <s v="MDA8 &gt;= 80 ppb"/>
  </r>
  <r>
    <x v="3"/>
    <x v="10"/>
    <x v="1"/>
    <n v="39.785346938775497"/>
    <n v="0.52492340816326399"/>
    <n v="4.2593845135826296"/>
    <n v="4.2223694810714596"/>
    <n v="13.5187040816327"/>
    <n v="6"/>
    <s v="6 days"/>
    <s v="MDA8 &gt;= 80 ppb"/>
  </r>
  <r>
    <x v="3"/>
    <x v="10"/>
    <x v="2"/>
    <n v="10.273673469387701"/>
    <n v="0.15260503061224401"/>
    <n v="1.0998905134710799"/>
    <n v="1.2275216039036001"/>
    <n v="9.63539795918369"/>
    <n v="6"/>
    <s v="6 days"/>
    <s v="MDA8 &gt;= 80 ppb"/>
  </r>
  <r>
    <x v="3"/>
    <x v="10"/>
    <x v="3"/>
    <n v="12.4212653061224"/>
    <n v="0.16566722448979501"/>
    <n v="1.3298098208221301"/>
    <n v="1.33259104437187"/>
    <n v="3.8064489795918299"/>
    <n v="6"/>
    <s v="6 days"/>
    <s v="MDA8 &gt;= 80 ppb"/>
  </r>
  <r>
    <x v="3"/>
    <x v="10"/>
    <x v="4"/>
    <n v="57.598642857142899"/>
    <n v="0.77549878571428399"/>
    <n v="6.16646042490542"/>
    <n v="6.2379432017814302"/>
    <n v="22.263642857142798"/>
    <n v="6"/>
    <s v="6 days"/>
    <s v="MDA8 &gt;= 80 ppb"/>
  </r>
  <r>
    <x v="3"/>
    <x v="10"/>
    <x v="5"/>
    <n v="198.417061224489"/>
    <n v="2.6152327551020398"/>
    <n v="21.242357371188"/>
    <n v="21.036362256504301"/>
    <n v="23.723255102040799"/>
    <n v="6"/>
    <s v="6 days"/>
    <s v="MDA8 &gt;= 80 ppb"/>
  </r>
  <r>
    <x v="3"/>
    <x v="10"/>
    <x v="6"/>
    <n v="359.80857142857099"/>
    <n v="4.7105594387755101"/>
    <n v="38.520791570714898"/>
    <n v="37.890713395034197"/>
    <n v="33.913999999999803"/>
    <n v="6"/>
    <s v="6 days"/>
    <s v="MDA8 &gt;= 80 ppb"/>
  </r>
  <r>
    <x v="3"/>
    <x v="10"/>
    <x v="7"/>
    <n v="131.026102040816"/>
    <n v="1.76273456122448"/>
    <n v="14.0275401083364"/>
    <n v="14.1790525985254"/>
    <n v="17.0058673469387"/>
    <n v="6"/>
    <s v="6 days"/>
    <s v="MDA8 &gt;= 80 ppb"/>
  </r>
  <r>
    <x v="3"/>
    <x v="10"/>
    <x v="8"/>
    <n v="54.897897959183602"/>
    <n v="0.77682968367346905"/>
    <n v="5.8773210336816497"/>
    <n v="6.2486486548778002"/>
    <n v="18.105877551020399"/>
    <n v="6"/>
    <s v="6 days"/>
    <s v="MDA8 &gt;= 80 ppb"/>
  </r>
  <r>
    <x v="3"/>
    <x v="10"/>
    <x v="9"/>
    <n v="50.435193877551001"/>
    <n v="0.68680129591836703"/>
    <n v="5.3995478303146003"/>
    <n v="5.5244799266869302"/>
    <n v="17.176948979591799"/>
    <n v="6"/>
    <s v="6 days"/>
    <s v="MDA8 &gt;= 80 ppb"/>
  </r>
  <r>
    <x v="3"/>
    <x v="10"/>
    <x v="10"/>
    <n v="6.2754285714285896"/>
    <n v="8.3678469387755305E-2"/>
    <n v="0.67184190486940298"/>
    <n v="0.67309136889498"/>
    <n v="2.8935714285713798"/>
    <n v="6"/>
    <s v="6 days"/>
    <s v="MDA8 &gt;= 80 ppb"/>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3964E35-213D-4358-8134-A28BFB9C6326}" name="PivotTable1" cacheId="5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1">
  <location ref="A5:B17" firstHeaderRow="1" firstDataRow="1" firstDataCol="1" rowPageCount="2" colPageCount="1"/>
  <pivotFields count="11">
    <pivotField axis="axisPage" showAll="0">
      <items count="5">
        <item x="0"/>
        <item x="1"/>
        <item x="2"/>
        <item x="3"/>
        <item t="default"/>
      </items>
    </pivotField>
    <pivotField axis="axisPage" multipleItemSelectionAllowed="1" showAll="0">
      <items count="12">
        <item h="1" x="2"/>
        <item h="1" x="3"/>
        <item h="1" x="4"/>
        <item h="1" x="7"/>
        <item h="1" x="8"/>
        <item h="1" x="1"/>
        <item x="6"/>
        <item h="1" x="10"/>
        <item h="1" x="5"/>
        <item h="1" x="0"/>
        <item h="1" x="9"/>
        <item t="default"/>
      </items>
    </pivotField>
    <pivotField axis="axisRow" showAll="0">
      <items count="12">
        <item x="8"/>
        <item x="9"/>
        <item x="6"/>
        <item x="7"/>
        <item x="5"/>
        <item x="10"/>
        <item x="4"/>
        <item x="1"/>
        <item x="0"/>
        <item x="2"/>
        <item x="3"/>
        <item t="default"/>
      </items>
    </pivotField>
    <pivotField dataField="1" showAll="0"/>
    <pivotField showAll="0"/>
    <pivotField showAll="0"/>
    <pivotField showAll="0"/>
    <pivotField showAll="0"/>
    <pivotField showAll="0"/>
    <pivotField showAll="0"/>
    <pivotField showAll="0"/>
  </pivotFields>
  <rowFields count="1">
    <field x="2"/>
  </rowFields>
  <rowItems count="12">
    <i>
      <x/>
    </i>
    <i>
      <x v="1"/>
    </i>
    <i>
      <x v="2"/>
    </i>
    <i>
      <x v="3"/>
    </i>
    <i>
      <x v="4"/>
    </i>
    <i>
      <x v="5"/>
    </i>
    <i>
      <x v="6"/>
    </i>
    <i>
      <x v="7"/>
    </i>
    <i>
      <x v="8"/>
    </i>
    <i>
      <x v="9"/>
    </i>
    <i>
      <x v="10"/>
    </i>
    <i t="grand">
      <x/>
    </i>
  </rowItems>
  <colItems count="1">
    <i/>
  </colItems>
  <pageFields count="2">
    <pageField fld="1" hier="-1"/>
    <pageField fld="0" item="0" hier="-1"/>
  </pageFields>
  <dataFields count="1">
    <dataField name="Sum of WEP_RT" fld="3" baseField="0" baseItem="0"/>
  </dataFields>
  <formats count="1">
    <format dxfId="4">
      <pivotArea outline="0" collapsedLevelsAreSubtotals="1" fieldPosition="0"/>
    </format>
  </formats>
  <chartFormats count="24">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0" format="7">
      <pivotArea type="data" outline="0" fieldPosition="0">
        <references count="2">
          <reference field="4294967294" count="1" selected="0">
            <x v="0"/>
          </reference>
          <reference field="2" count="1" selected="0">
            <x v="9"/>
          </reference>
        </references>
      </pivotArea>
    </chartFormat>
    <chartFormat chart="0" format="8">
      <pivotArea type="data" outline="0" fieldPosition="0">
        <references count="2">
          <reference field="4294967294" count="1" selected="0">
            <x v="0"/>
          </reference>
          <reference field="2" count="1" selected="0">
            <x v="0"/>
          </reference>
        </references>
      </pivotArea>
    </chartFormat>
    <chartFormat chart="0" format="9">
      <pivotArea type="data" outline="0" fieldPosition="0">
        <references count="2">
          <reference field="4294967294" count="1" selected="0">
            <x v="0"/>
          </reference>
          <reference field="2" count="1" selected="0">
            <x v="8"/>
          </reference>
        </references>
      </pivotArea>
    </chartFormat>
    <chartFormat chart="0" format="10">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2">
          <reference field="4294967294" count="1" selected="0">
            <x v="0"/>
          </reference>
          <reference field="2" count="1" selected="0">
            <x v="5"/>
          </reference>
        </references>
      </pivotArea>
    </chartFormat>
    <chartFormat chart="0" format="12">
      <pivotArea type="data" outline="0" fieldPosition="0">
        <references count="2">
          <reference field="4294967294" count="1" selected="0">
            <x v="0"/>
          </reference>
          <reference field="2" count="1" selected="0">
            <x v="2"/>
          </reference>
        </references>
      </pivotArea>
    </chartFormat>
    <chartFormat chart="0" format="13">
      <pivotArea type="data" outline="0" fieldPosition="0">
        <references count="2">
          <reference field="4294967294" count="1" selected="0">
            <x v="0"/>
          </reference>
          <reference field="2" count="1" selected="0">
            <x v="4"/>
          </reference>
        </references>
      </pivotArea>
    </chartFormat>
    <chartFormat chart="0" format="14">
      <pivotArea type="data" outline="0" fieldPosition="0">
        <references count="2">
          <reference field="4294967294" count="1" selected="0">
            <x v="0"/>
          </reference>
          <reference field="2" count="1" selected="0">
            <x v="6"/>
          </reference>
        </references>
      </pivotArea>
    </chartFormat>
    <chartFormat chart="0" format="15">
      <pivotArea type="data" outline="0" fieldPosition="0">
        <references count="2">
          <reference field="4294967294" count="1" selected="0">
            <x v="0"/>
          </reference>
          <reference field="2" count="1" selected="0">
            <x v="7"/>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3"/>
          </reference>
        </references>
      </pivotArea>
    </chartFormat>
    <chartFormat chart="7" format="21">
      <pivotArea type="data" outline="0" fieldPosition="0">
        <references count="2">
          <reference field="4294967294" count="1" selected="0">
            <x v="0"/>
          </reference>
          <reference field="2" count="1" selected="0">
            <x v="4"/>
          </reference>
        </references>
      </pivotArea>
    </chartFormat>
    <chartFormat chart="7" format="22">
      <pivotArea type="data" outline="0" fieldPosition="0">
        <references count="2">
          <reference field="4294967294" count="1" selected="0">
            <x v="0"/>
          </reference>
          <reference field="2" count="1" selected="0">
            <x v="5"/>
          </reference>
        </references>
      </pivotArea>
    </chartFormat>
    <chartFormat chart="7" format="23">
      <pivotArea type="data" outline="0" fieldPosition="0">
        <references count="2">
          <reference field="4294967294" count="1" selected="0">
            <x v="0"/>
          </reference>
          <reference field="2" count="1" selected="0">
            <x v="6"/>
          </reference>
        </references>
      </pivotArea>
    </chartFormat>
    <chartFormat chart="7" format="24">
      <pivotArea type="data" outline="0" fieldPosition="0">
        <references count="2">
          <reference field="4294967294" count="1" selected="0">
            <x v="0"/>
          </reference>
          <reference field="2" count="1" selected="0">
            <x v="7"/>
          </reference>
        </references>
      </pivotArea>
    </chartFormat>
    <chartFormat chart="7" format="25">
      <pivotArea type="data" outline="0" fieldPosition="0">
        <references count="2">
          <reference field="4294967294" count="1" selected="0">
            <x v="0"/>
          </reference>
          <reference field="2" count="1" selected="0">
            <x v="8"/>
          </reference>
        </references>
      </pivotArea>
    </chartFormat>
    <chartFormat chart="7" format="26">
      <pivotArea type="data" outline="0" fieldPosition="0">
        <references count="2">
          <reference field="4294967294" count="1" selected="0">
            <x v="0"/>
          </reference>
          <reference field="2" count="1" selected="0">
            <x v="9"/>
          </reference>
        </references>
      </pivotArea>
    </chartFormat>
    <chartFormat chart="7" format="27">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8B43052-4645-4E0A-AF29-BD9EEE13C19D}" name="PivotTable1" cacheId="51"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B3:D68" firstHeaderRow="1" firstDataRow="1" firstDataCol="2" rowPageCount="1" colPageCount="1"/>
  <pivotFields count="7">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2"/>
        <item x="8"/>
        <item x="3"/>
        <item x="9"/>
        <item x="6"/>
        <item x="1"/>
        <item x="5"/>
        <item x="10"/>
        <item x="4"/>
        <item x="0"/>
        <item x="7"/>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3"/>
        <item x="1"/>
        <item x="2"/>
        <item x="6"/>
        <item x="5"/>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dataField="1" compact="0" outline="0" showAll="0" defaultSubtotal="0">
      <items count="24">
        <item x="4"/>
        <item x="1"/>
        <item x="0"/>
        <item x="2"/>
        <item x="6"/>
        <item x="5"/>
        <item x="3"/>
        <item x="16"/>
        <item x="8"/>
        <item x="12"/>
        <item x="10"/>
        <item x="7"/>
        <item x="11"/>
        <item x="14"/>
        <item x="18"/>
        <item x="20"/>
        <item x="9"/>
        <item x="17"/>
        <item x="15"/>
        <item x="13"/>
        <item x="21"/>
        <item x="19"/>
        <item x="23"/>
        <item x="22"/>
      </items>
      <extLst>
        <ext xmlns:x14="http://schemas.microsoft.com/office/spreadsheetml/2009/9/main" uri="{2946ED86-A175-432a-8AC1-64E0C546D7DE}">
          <x14:pivotField fillDownLabels="1"/>
        </ext>
      </extLst>
    </pivotField>
  </pivotFields>
  <rowFields count="2">
    <field x="1"/>
    <field x="3"/>
  </rowFields>
  <rowItems count="65">
    <i>
      <x/>
      <x/>
    </i>
    <i r="1">
      <x v="1"/>
    </i>
    <i r="1">
      <x v="2"/>
    </i>
    <i r="1">
      <x v="3"/>
    </i>
    <i r="1">
      <x v="4"/>
    </i>
    <i r="1">
      <x v="5"/>
    </i>
    <i r="1">
      <x v="6"/>
    </i>
    <i>
      <x v="1"/>
      <x v="1"/>
    </i>
    <i r="1">
      <x v="2"/>
    </i>
    <i r="1">
      <x v="3"/>
    </i>
    <i r="1">
      <x v="4"/>
    </i>
    <i r="1">
      <x v="5"/>
    </i>
    <i r="1">
      <x v="6"/>
    </i>
    <i>
      <x v="2"/>
      <x/>
    </i>
    <i r="1">
      <x v="1"/>
    </i>
    <i r="1">
      <x v="2"/>
    </i>
    <i r="1">
      <x v="3"/>
    </i>
    <i r="1">
      <x v="4"/>
    </i>
    <i r="1">
      <x v="5"/>
    </i>
    <i r="1">
      <x v="6"/>
    </i>
    <i>
      <x v="3"/>
      <x v="5"/>
    </i>
    <i r="1">
      <x v="6"/>
    </i>
    <i>
      <x v="4"/>
      <x/>
    </i>
    <i r="1">
      <x v="1"/>
    </i>
    <i r="1">
      <x v="2"/>
    </i>
    <i r="1">
      <x v="3"/>
    </i>
    <i r="1">
      <x v="4"/>
    </i>
    <i r="1">
      <x v="5"/>
    </i>
    <i r="1">
      <x v="6"/>
    </i>
    <i>
      <x v="5"/>
      <x/>
    </i>
    <i r="1">
      <x v="1"/>
    </i>
    <i r="1">
      <x v="2"/>
    </i>
    <i r="1">
      <x v="3"/>
    </i>
    <i r="1">
      <x v="4"/>
    </i>
    <i r="1">
      <x v="5"/>
    </i>
    <i r="1">
      <x v="6"/>
    </i>
    <i>
      <x v="6"/>
      <x/>
    </i>
    <i r="1">
      <x v="1"/>
    </i>
    <i r="1">
      <x v="2"/>
    </i>
    <i r="1">
      <x v="3"/>
    </i>
    <i r="1">
      <x v="4"/>
    </i>
    <i r="1">
      <x v="5"/>
    </i>
    <i r="1">
      <x v="6"/>
    </i>
    <i>
      <x v="7"/>
      <x v="4"/>
    </i>
    <i r="1">
      <x v="5"/>
    </i>
    <i r="1">
      <x v="6"/>
    </i>
    <i>
      <x v="8"/>
      <x/>
    </i>
    <i r="1">
      <x v="1"/>
    </i>
    <i r="1">
      <x v="2"/>
    </i>
    <i r="1">
      <x v="3"/>
    </i>
    <i r="1">
      <x v="4"/>
    </i>
    <i r="1">
      <x v="5"/>
    </i>
    <i r="1">
      <x v="6"/>
    </i>
    <i>
      <x v="9"/>
      <x/>
    </i>
    <i r="1">
      <x v="1"/>
    </i>
    <i r="1">
      <x v="2"/>
    </i>
    <i r="1">
      <x v="4"/>
    </i>
    <i r="1">
      <x v="5"/>
    </i>
    <i r="1">
      <x v="6"/>
    </i>
    <i>
      <x v="10"/>
      <x/>
    </i>
    <i r="1">
      <x v="1"/>
    </i>
    <i r="1">
      <x v="2"/>
    </i>
    <i r="1">
      <x v="4"/>
    </i>
    <i r="1">
      <x v="5"/>
    </i>
    <i r="1">
      <x v="6"/>
    </i>
  </rowItems>
  <colItems count="1">
    <i/>
  </colItems>
  <pageFields count="1">
    <pageField fld="6" hier="-1"/>
  </pageFields>
  <dataFields count="1">
    <dataField name="Count of MDA8" fld="6"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930BA81-568D-4BB4-B318-EFBA0B38CED5}" name="PivotTable3" cacheId="5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3">
  <location ref="A27:A29" firstHeaderRow="1" firstDataRow="1" firstDataCol="1" rowPageCount="3" colPageCount="1"/>
  <pivotFields count="11">
    <pivotField axis="axisPage" multipleItemSelectionAllowed="1" showAll="0">
      <items count="6">
        <item h="1" x="0"/>
        <item h="1" x="1"/>
        <item h="1" x="2"/>
        <item h="1" x="3"/>
        <item x="4"/>
        <item t="default"/>
      </items>
    </pivotField>
    <pivotField axis="axisPage" multipleItemSelectionAllowed="1" showAll="0">
      <items count="12">
        <item h="1" x="2"/>
        <item h="1" x="3"/>
        <item h="1" x="4"/>
        <item h="1" x="7"/>
        <item h="1" x="8"/>
        <item h="1" x="1"/>
        <item x="6"/>
        <item h="1" x="10"/>
        <item h="1" x="5"/>
        <item h="1" x="0"/>
        <item h="1" x="9"/>
        <item t="default"/>
      </items>
    </pivotField>
    <pivotField showAll="0">
      <items count="12">
        <item x="8"/>
        <item x="9"/>
        <item x="6"/>
        <item x="7"/>
        <item x="5"/>
        <item x="10"/>
        <item x="4"/>
        <item x="1"/>
        <item x="0"/>
        <item x="2"/>
        <item x="3"/>
        <item t="default"/>
      </items>
    </pivotField>
    <pivotField showAll="0"/>
    <pivotField showAll="0"/>
    <pivotField showAll="0"/>
    <pivotField showAll="0"/>
    <pivotField showAll="0"/>
    <pivotField showAll="0"/>
    <pivotField axis="axisRow" showAll="0">
      <items count="53">
        <item x="32"/>
        <item x="8"/>
        <item m="1" x="46"/>
        <item x="35"/>
        <item x="15"/>
        <item x="25"/>
        <item x="16"/>
        <item x="4"/>
        <item x="21"/>
        <item m="1" x="51"/>
        <item x="43"/>
        <item x="5"/>
        <item x="20"/>
        <item x="42"/>
        <item x="6"/>
        <item x="28"/>
        <item m="1" x="45"/>
        <item x="33"/>
        <item x="17"/>
        <item m="1" x="50"/>
        <item x="36"/>
        <item x="7"/>
        <item x="30"/>
        <item x="13"/>
        <item x="31"/>
        <item x="19"/>
        <item x="26"/>
        <item x="9"/>
        <item m="1" x="49"/>
        <item x="34"/>
        <item x="2"/>
        <item x="41"/>
        <item x="11"/>
        <item x="10"/>
        <item x="0"/>
        <item x="22"/>
        <item x="29"/>
        <item x="23"/>
        <item m="1" x="48"/>
        <item x="38"/>
        <item x="24"/>
        <item m="1" x="47"/>
        <item x="37"/>
        <item x="14"/>
        <item m="1" x="44"/>
        <item x="39"/>
        <item x="27"/>
        <item x="40"/>
        <item x="12"/>
        <item x="18"/>
        <item x="3"/>
        <item x="1"/>
        <item t="default"/>
      </items>
    </pivotField>
    <pivotField axis="axisPage" showAll="0">
      <items count="5">
        <item x="0"/>
        <item x="1"/>
        <item x="2"/>
        <item x="3"/>
        <item t="default"/>
      </items>
    </pivotField>
  </pivotFields>
  <rowFields count="1">
    <field x="9"/>
  </rowFields>
  <rowItems count="2">
    <i>
      <x v="45"/>
    </i>
    <i t="grand">
      <x/>
    </i>
  </rowItems>
  <colItems count="1">
    <i/>
  </colItems>
  <pageFields count="3">
    <pageField fld="1" hier="-1"/>
    <pageField fld="10" item="0" hier="-1"/>
    <pageField fld="0" hier="-1"/>
  </page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76A16E1-1579-47CF-BE15-780AC0C8E56A}" name="PivotTable1" cacheId="5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3">
  <location ref="A5:B17" firstHeaderRow="1" firstDataRow="1" firstDataCol="1" rowPageCount="3" colPageCount="1"/>
  <pivotFields count="11">
    <pivotField axis="axisPage" showAll="0">
      <items count="6">
        <item x="0"/>
        <item x="1"/>
        <item x="2"/>
        <item x="3"/>
        <item x="4"/>
        <item t="default"/>
      </items>
    </pivotField>
    <pivotField axis="axisPage" multipleItemSelectionAllowed="1" showAll="0">
      <items count="12">
        <item h="1" x="2"/>
        <item h="1" x="3"/>
        <item h="1" x="4"/>
        <item h="1" x="7"/>
        <item h="1" x="8"/>
        <item h="1" x="1"/>
        <item x="6"/>
        <item h="1" x="10"/>
        <item h="1" x="5"/>
        <item h="1" x="0"/>
        <item h="1" x="9"/>
        <item t="default"/>
      </items>
    </pivotField>
    <pivotField axis="axisRow" showAll="0">
      <items count="12">
        <item x="8"/>
        <item x="9"/>
        <item x="6"/>
        <item x="7"/>
        <item x="5"/>
        <item x="10"/>
        <item x="4"/>
        <item x="1"/>
        <item x="0"/>
        <item x="2"/>
        <item x="3"/>
        <item t="default"/>
      </items>
    </pivotField>
    <pivotField dataField="1" showAll="0"/>
    <pivotField showAll="0"/>
    <pivotField showAll="0"/>
    <pivotField showAll="0"/>
    <pivotField showAll="0"/>
    <pivotField showAll="0"/>
    <pivotField showAll="0"/>
    <pivotField axis="axisPage" showAll="0">
      <items count="5">
        <item x="0"/>
        <item x="1"/>
        <item x="2"/>
        <item x="3"/>
        <item t="default"/>
      </items>
    </pivotField>
  </pivotFields>
  <rowFields count="1">
    <field x="2"/>
  </rowFields>
  <rowItems count="12">
    <i>
      <x/>
    </i>
    <i>
      <x v="1"/>
    </i>
    <i>
      <x v="2"/>
    </i>
    <i>
      <x v="3"/>
    </i>
    <i>
      <x v="4"/>
    </i>
    <i>
      <x v="5"/>
    </i>
    <i>
      <x v="6"/>
    </i>
    <i>
      <x v="7"/>
    </i>
    <i>
      <x v="8"/>
    </i>
    <i>
      <x v="9"/>
    </i>
    <i>
      <x v="10"/>
    </i>
    <i t="grand">
      <x/>
    </i>
  </rowItems>
  <colItems count="1">
    <i/>
  </colItems>
  <pageFields count="3">
    <pageField fld="1" hier="-1"/>
    <pageField fld="10" item="0" hier="-1"/>
    <pageField fld="0" item="4" hier="-1"/>
  </pageFields>
  <dataFields count="1">
    <dataField name="Sum of WEP_RT" fld="3" baseField="0" baseItem="0"/>
  </dataFields>
  <formats count="1">
    <format dxfId="7">
      <pivotArea outline="0" collapsedLevelsAreSubtotals="1" fieldPosition="0"/>
    </format>
  </formats>
  <chartFormats count="84">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0" format="7">
      <pivotArea type="data" outline="0" fieldPosition="0">
        <references count="2">
          <reference field="4294967294" count="1" selected="0">
            <x v="0"/>
          </reference>
          <reference field="2" count="1" selected="0">
            <x v="9"/>
          </reference>
        </references>
      </pivotArea>
    </chartFormat>
    <chartFormat chart="0" format="8">
      <pivotArea type="data" outline="0" fieldPosition="0">
        <references count="2">
          <reference field="4294967294" count="1" selected="0">
            <x v="0"/>
          </reference>
          <reference field="2" count="1" selected="0">
            <x v="0"/>
          </reference>
        </references>
      </pivotArea>
    </chartFormat>
    <chartFormat chart="0" format="9">
      <pivotArea type="data" outline="0" fieldPosition="0">
        <references count="2">
          <reference field="4294967294" count="1" selected="0">
            <x v="0"/>
          </reference>
          <reference field="2" count="1" selected="0">
            <x v="8"/>
          </reference>
        </references>
      </pivotArea>
    </chartFormat>
    <chartFormat chart="0" format="10">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2">
          <reference field="4294967294" count="1" selected="0">
            <x v="0"/>
          </reference>
          <reference field="2" count="1" selected="0">
            <x v="5"/>
          </reference>
        </references>
      </pivotArea>
    </chartFormat>
    <chartFormat chart="0" format="12">
      <pivotArea type="data" outline="0" fieldPosition="0">
        <references count="2">
          <reference field="4294967294" count="1" selected="0">
            <x v="0"/>
          </reference>
          <reference field="2" count="1" selected="0">
            <x v="2"/>
          </reference>
        </references>
      </pivotArea>
    </chartFormat>
    <chartFormat chart="0" format="13">
      <pivotArea type="data" outline="0" fieldPosition="0">
        <references count="2">
          <reference field="4294967294" count="1" selected="0">
            <x v="0"/>
          </reference>
          <reference field="2" count="1" selected="0">
            <x v="4"/>
          </reference>
        </references>
      </pivotArea>
    </chartFormat>
    <chartFormat chart="0" format="14">
      <pivotArea type="data" outline="0" fieldPosition="0">
        <references count="2">
          <reference field="4294967294" count="1" selected="0">
            <x v="0"/>
          </reference>
          <reference field="2" count="1" selected="0">
            <x v="6"/>
          </reference>
        </references>
      </pivotArea>
    </chartFormat>
    <chartFormat chart="0" format="15">
      <pivotArea type="data" outline="0" fieldPosition="0">
        <references count="2">
          <reference field="4294967294" count="1" selected="0">
            <x v="0"/>
          </reference>
          <reference field="2" count="1" selected="0">
            <x v="7"/>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3"/>
          </reference>
        </references>
      </pivotArea>
    </chartFormat>
    <chartFormat chart="7" format="21">
      <pivotArea type="data" outline="0" fieldPosition="0">
        <references count="2">
          <reference field="4294967294" count="1" selected="0">
            <x v="0"/>
          </reference>
          <reference field="2" count="1" selected="0">
            <x v="4"/>
          </reference>
        </references>
      </pivotArea>
    </chartFormat>
    <chartFormat chart="7" format="22">
      <pivotArea type="data" outline="0" fieldPosition="0">
        <references count="2">
          <reference field="4294967294" count="1" selected="0">
            <x v="0"/>
          </reference>
          <reference field="2" count="1" selected="0">
            <x v="5"/>
          </reference>
        </references>
      </pivotArea>
    </chartFormat>
    <chartFormat chart="7" format="23">
      <pivotArea type="data" outline="0" fieldPosition="0">
        <references count="2">
          <reference field="4294967294" count="1" selected="0">
            <x v="0"/>
          </reference>
          <reference field="2" count="1" selected="0">
            <x v="6"/>
          </reference>
        </references>
      </pivotArea>
    </chartFormat>
    <chartFormat chart="7" format="24">
      <pivotArea type="data" outline="0" fieldPosition="0">
        <references count="2">
          <reference field="4294967294" count="1" selected="0">
            <x v="0"/>
          </reference>
          <reference field="2" count="1" selected="0">
            <x v="7"/>
          </reference>
        </references>
      </pivotArea>
    </chartFormat>
    <chartFormat chart="7" format="25">
      <pivotArea type="data" outline="0" fieldPosition="0">
        <references count="2">
          <reference field="4294967294" count="1" selected="0">
            <x v="0"/>
          </reference>
          <reference field="2" count="1" selected="0">
            <x v="8"/>
          </reference>
        </references>
      </pivotArea>
    </chartFormat>
    <chartFormat chart="7" format="26">
      <pivotArea type="data" outline="0" fieldPosition="0">
        <references count="2">
          <reference field="4294967294" count="1" selected="0">
            <x v="0"/>
          </reference>
          <reference field="2" count="1" selected="0">
            <x v="9"/>
          </reference>
        </references>
      </pivotArea>
    </chartFormat>
    <chartFormat chart="7" format="27">
      <pivotArea type="data" outline="0" fieldPosition="0">
        <references count="2">
          <reference field="4294967294" count="1" selected="0">
            <x v="0"/>
          </reference>
          <reference field="2" count="1" selected="0">
            <x v="10"/>
          </reference>
        </references>
      </pivotArea>
    </chartFormat>
    <chartFormat chart="8" format="28" series="1">
      <pivotArea type="data" outline="0" fieldPosition="0">
        <references count="1">
          <reference field="4294967294" count="1" selected="0">
            <x v="0"/>
          </reference>
        </references>
      </pivotArea>
    </chartFormat>
    <chartFormat chart="8" format="29">
      <pivotArea type="data" outline="0" fieldPosition="0">
        <references count="2">
          <reference field="4294967294" count="1" selected="0">
            <x v="0"/>
          </reference>
          <reference field="2" count="1" selected="0">
            <x v="0"/>
          </reference>
        </references>
      </pivotArea>
    </chartFormat>
    <chartFormat chart="8" format="30">
      <pivotArea type="data" outline="0" fieldPosition="0">
        <references count="2">
          <reference field="4294967294" count="1" selected="0">
            <x v="0"/>
          </reference>
          <reference field="2" count="1" selected="0">
            <x v="1"/>
          </reference>
        </references>
      </pivotArea>
    </chartFormat>
    <chartFormat chart="8" format="31">
      <pivotArea type="data" outline="0" fieldPosition="0">
        <references count="2">
          <reference field="4294967294" count="1" selected="0">
            <x v="0"/>
          </reference>
          <reference field="2" count="1" selected="0">
            <x v="2"/>
          </reference>
        </references>
      </pivotArea>
    </chartFormat>
    <chartFormat chart="8" format="32">
      <pivotArea type="data" outline="0" fieldPosition="0">
        <references count="2">
          <reference field="4294967294" count="1" selected="0">
            <x v="0"/>
          </reference>
          <reference field="2" count="1" selected="0">
            <x v="3"/>
          </reference>
        </references>
      </pivotArea>
    </chartFormat>
    <chartFormat chart="8" format="33">
      <pivotArea type="data" outline="0" fieldPosition="0">
        <references count="2">
          <reference field="4294967294" count="1" selected="0">
            <x v="0"/>
          </reference>
          <reference field="2" count="1" selected="0">
            <x v="4"/>
          </reference>
        </references>
      </pivotArea>
    </chartFormat>
    <chartFormat chart="8" format="34">
      <pivotArea type="data" outline="0" fieldPosition="0">
        <references count="2">
          <reference field="4294967294" count="1" selected="0">
            <x v="0"/>
          </reference>
          <reference field="2" count="1" selected="0">
            <x v="5"/>
          </reference>
        </references>
      </pivotArea>
    </chartFormat>
    <chartFormat chart="8" format="35">
      <pivotArea type="data" outline="0" fieldPosition="0">
        <references count="2">
          <reference field="4294967294" count="1" selected="0">
            <x v="0"/>
          </reference>
          <reference field="2" count="1" selected="0">
            <x v="6"/>
          </reference>
        </references>
      </pivotArea>
    </chartFormat>
    <chartFormat chart="8" format="36">
      <pivotArea type="data" outline="0" fieldPosition="0">
        <references count="2">
          <reference field="4294967294" count="1" selected="0">
            <x v="0"/>
          </reference>
          <reference field="2" count="1" selected="0">
            <x v="7"/>
          </reference>
        </references>
      </pivotArea>
    </chartFormat>
    <chartFormat chart="8" format="37">
      <pivotArea type="data" outline="0" fieldPosition="0">
        <references count="2">
          <reference field="4294967294" count="1" selected="0">
            <x v="0"/>
          </reference>
          <reference field="2" count="1" selected="0">
            <x v="8"/>
          </reference>
        </references>
      </pivotArea>
    </chartFormat>
    <chartFormat chart="8" format="38">
      <pivotArea type="data" outline="0" fieldPosition="0">
        <references count="2">
          <reference field="4294967294" count="1" selected="0">
            <x v="0"/>
          </reference>
          <reference field="2" count="1" selected="0">
            <x v="9"/>
          </reference>
        </references>
      </pivotArea>
    </chartFormat>
    <chartFormat chart="8" format="39">
      <pivotArea type="data" outline="0" fieldPosition="0">
        <references count="2">
          <reference field="4294967294" count="1" selected="0">
            <x v="0"/>
          </reference>
          <reference field="2" count="1" selected="0">
            <x v="10"/>
          </reference>
        </references>
      </pivotArea>
    </chartFormat>
    <chartFormat chart="9" format="16" series="1">
      <pivotArea type="data" outline="0" fieldPosition="0">
        <references count="1">
          <reference field="4294967294" count="1" selected="0">
            <x v="0"/>
          </reference>
        </references>
      </pivotArea>
    </chartFormat>
    <chartFormat chart="9" format="17">
      <pivotArea type="data" outline="0" fieldPosition="0">
        <references count="2">
          <reference field="4294967294" count="1" selected="0">
            <x v="0"/>
          </reference>
          <reference field="2" count="1" selected="0">
            <x v="0"/>
          </reference>
        </references>
      </pivotArea>
    </chartFormat>
    <chartFormat chart="9" format="18">
      <pivotArea type="data" outline="0" fieldPosition="0">
        <references count="2">
          <reference field="4294967294" count="1" selected="0">
            <x v="0"/>
          </reference>
          <reference field="2" count="1" selected="0">
            <x v="1"/>
          </reference>
        </references>
      </pivotArea>
    </chartFormat>
    <chartFormat chart="9" format="19">
      <pivotArea type="data" outline="0" fieldPosition="0">
        <references count="2">
          <reference field="4294967294" count="1" selected="0">
            <x v="0"/>
          </reference>
          <reference field="2" count="1" selected="0">
            <x v="2"/>
          </reference>
        </references>
      </pivotArea>
    </chartFormat>
    <chartFormat chart="9" format="20">
      <pivotArea type="data" outline="0" fieldPosition="0">
        <references count="2">
          <reference field="4294967294" count="1" selected="0">
            <x v="0"/>
          </reference>
          <reference field="2" count="1" selected="0">
            <x v="3"/>
          </reference>
        </references>
      </pivotArea>
    </chartFormat>
    <chartFormat chart="9" format="21">
      <pivotArea type="data" outline="0" fieldPosition="0">
        <references count="2">
          <reference field="4294967294" count="1" selected="0">
            <x v="0"/>
          </reference>
          <reference field="2" count="1" selected="0">
            <x v="4"/>
          </reference>
        </references>
      </pivotArea>
    </chartFormat>
    <chartFormat chart="9" format="22">
      <pivotArea type="data" outline="0" fieldPosition="0">
        <references count="2">
          <reference field="4294967294" count="1" selected="0">
            <x v="0"/>
          </reference>
          <reference field="2" count="1" selected="0">
            <x v="5"/>
          </reference>
        </references>
      </pivotArea>
    </chartFormat>
    <chartFormat chart="9" format="23">
      <pivotArea type="data" outline="0" fieldPosition="0">
        <references count="2">
          <reference field="4294967294" count="1" selected="0">
            <x v="0"/>
          </reference>
          <reference field="2" count="1" selected="0">
            <x v="6"/>
          </reference>
        </references>
      </pivotArea>
    </chartFormat>
    <chartFormat chart="9" format="24">
      <pivotArea type="data" outline="0" fieldPosition="0">
        <references count="2">
          <reference field="4294967294" count="1" selected="0">
            <x v="0"/>
          </reference>
          <reference field="2" count="1" selected="0">
            <x v="7"/>
          </reference>
        </references>
      </pivotArea>
    </chartFormat>
    <chartFormat chart="9" format="25">
      <pivotArea type="data" outline="0" fieldPosition="0">
        <references count="2">
          <reference field="4294967294" count="1" selected="0">
            <x v="0"/>
          </reference>
          <reference field="2" count="1" selected="0">
            <x v="8"/>
          </reference>
        </references>
      </pivotArea>
    </chartFormat>
    <chartFormat chart="9" format="26">
      <pivotArea type="data" outline="0" fieldPosition="0">
        <references count="2">
          <reference field="4294967294" count="1" selected="0">
            <x v="0"/>
          </reference>
          <reference field="2" count="1" selected="0">
            <x v="9"/>
          </reference>
        </references>
      </pivotArea>
    </chartFormat>
    <chartFormat chart="9" format="27">
      <pivotArea type="data" outline="0" fieldPosition="0">
        <references count="2">
          <reference field="4294967294" count="1" selected="0">
            <x v="0"/>
          </reference>
          <reference field="2" count="1" selected="0">
            <x v="10"/>
          </reference>
        </references>
      </pivotArea>
    </chartFormat>
    <chartFormat chart="10" format="28" series="1">
      <pivotArea type="data" outline="0" fieldPosition="0">
        <references count="1">
          <reference field="4294967294" count="1" selected="0">
            <x v="0"/>
          </reference>
        </references>
      </pivotArea>
    </chartFormat>
    <chartFormat chart="10" format="29">
      <pivotArea type="data" outline="0" fieldPosition="0">
        <references count="2">
          <reference field="4294967294" count="1" selected="0">
            <x v="0"/>
          </reference>
          <reference field="2" count="1" selected="0">
            <x v="0"/>
          </reference>
        </references>
      </pivotArea>
    </chartFormat>
    <chartFormat chart="10" format="30">
      <pivotArea type="data" outline="0" fieldPosition="0">
        <references count="2">
          <reference field="4294967294" count="1" selected="0">
            <x v="0"/>
          </reference>
          <reference field="2" count="1" selected="0">
            <x v="1"/>
          </reference>
        </references>
      </pivotArea>
    </chartFormat>
    <chartFormat chart="10" format="31">
      <pivotArea type="data" outline="0" fieldPosition="0">
        <references count="2">
          <reference field="4294967294" count="1" selected="0">
            <x v="0"/>
          </reference>
          <reference field="2" count="1" selected="0">
            <x v="2"/>
          </reference>
        </references>
      </pivotArea>
    </chartFormat>
    <chartFormat chart="10" format="32">
      <pivotArea type="data" outline="0" fieldPosition="0">
        <references count="2">
          <reference field="4294967294" count="1" selected="0">
            <x v="0"/>
          </reference>
          <reference field="2" count="1" selected="0">
            <x v="3"/>
          </reference>
        </references>
      </pivotArea>
    </chartFormat>
    <chartFormat chart="10" format="33">
      <pivotArea type="data" outline="0" fieldPosition="0">
        <references count="2">
          <reference field="4294967294" count="1" selected="0">
            <x v="0"/>
          </reference>
          <reference field="2" count="1" selected="0">
            <x v="4"/>
          </reference>
        </references>
      </pivotArea>
    </chartFormat>
    <chartFormat chart="10" format="34">
      <pivotArea type="data" outline="0" fieldPosition="0">
        <references count="2">
          <reference field="4294967294" count="1" selected="0">
            <x v="0"/>
          </reference>
          <reference field="2" count="1" selected="0">
            <x v="5"/>
          </reference>
        </references>
      </pivotArea>
    </chartFormat>
    <chartFormat chart="10" format="35">
      <pivotArea type="data" outline="0" fieldPosition="0">
        <references count="2">
          <reference field="4294967294" count="1" selected="0">
            <x v="0"/>
          </reference>
          <reference field="2" count="1" selected="0">
            <x v="6"/>
          </reference>
        </references>
      </pivotArea>
    </chartFormat>
    <chartFormat chart="10" format="36">
      <pivotArea type="data" outline="0" fieldPosition="0">
        <references count="2">
          <reference field="4294967294" count="1" selected="0">
            <x v="0"/>
          </reference>
          <reference field="2" count="1" selected="0">
            <x v="7"/>
          </reference>
        </references>
      </pivotArea>
    </chartFormat>
    <chartFormat chart="10" format="37">
      <pivotArea type="data" outline="0" fieldPosition="0">
        <references count="2">
          <reference field="4294967294" count="1" selected="0">
            <x v="0"/>
          </reference>
          <reference field="2" count="1" selected="0">
            <x v="8"/>
          </reference>
        </references>
      </pivotArea>
    </chartFormat>
    <chartFormat chart="10" format="38">
      <pivotArea type="data" outline="0" fieldPosition="0">
        <references count="2">
          <reference field="4294967294" count="1" selected="0">
            <x v="0"/>
          </reference>
          <reference field="2" count="1" selected="0">
            <x v="9"/>
          </reference>
        </references>
      </pivotArea>
    </chartFormat>
    <chartFormat chart="10" format="39">
      <pivotArea type="data" outline="0" fieldPosition="0">
        <references count="2">
          <reference field="4294967294" count="1" selected="0">
            <x v="0"/>
          </reference>
          <reference field="2" count="1" selected="0">
            <x v="10"/>
          </reference>
        </references>
      </pivotArea>
    </chartFormat>
    <chartFormat chart="11" format="16" series="1">
      <pivotArea type="data" outline="0" fieldPosition="0">
        <references count="1">
          <reference field="4294967294" count="1" selected="0">
            <x v="0"/>
          </reference>
        </references>
      </pivotArea>
    </chartFormat>
    <chartFormat chart="11" format="17">
      <pivotArea type="data" outline="0" fieldPosition="0">
        <references count="2">
          <reference field="4294967294" count="1" selected="0">
            <x v="0"/>
          </reference>
          <reference field="2" count="1" selected="0">
            <x v="0"/>
          </reference>
        </references>
      </pivotArea>
    </chartFormat>
    <chartFormat chart="11" format="18">
      <pivotArea type="data" outline="0" fieldPosition="0">
        <references count="2">
          <reference field="4294967294" count="1" selected="0">
            <x v="0"/>
          </reference>
          <reference field="2" count="1" selected="0">
            <x v="1"/>
          </reference>
        </references>
      </pivotArea>
    </chartFormat>
    <chartFormat chart="11" format="19">
      <pivotArea type="data" outline="0" fieldPosition="0">
        <references count="2">
          <reference field="4294967294" count="1" selected="0">
            <x v="0"/>
          </reference>
          <reference field="2" count="1" selected="0">
            <x v="2"/>
          </reference>
        </references>
      </pivotArea>
    </chartFormat>
    <chartFormat chart="11" format="20">
      <pivotArea type="data" outline="0" fieldPosition="0">
        <references count="2">
          <reference field="4294967294" count="1" selected="0">
            <x v="0"/>
          </reference>
          <reference field="2" count="1" selected="0">
            <x v="3"/>
          </reference>
        </references>
      </pivotArea>
    </chartFormat>
    <chartFormat chart="11" format="21">
      <pivotArea type="data" outline="0" fieldPosition="0">
        <references count="2">
          <reference field="4294967294" count="1" selected="0">
            <x v="0"/>
          </reference>
          <reference field="2" count="1" selected="0">
            <x v="4"/>
          </reference>
        </references>
      </pivotArea>
    </chartFormat>
    <chartFormat chart="11" format="22">
      <pivotArea type="data" outline="0" fieldPosition="0">
        <references count="2">
          <reference field="4294967294" count="1" selected="0">
            <x v="0"/>
          </reference>
          <reference field="2" count="1" selected="0">
            <x v="5"/>
          </reference>
        </references>
      </pivotArea>
    </chartFormat>
    <chartFormat chart="11" format="23">
      <pivotArea type="data" outline="0" fieldPosition="0">
        <references count="2">
          <reference field="4294967294" count="1" selected="0">
            <x v="0"/>
          </reference>
          <reference field="2" count="1" selected="0">
            <x v="6"/>
          </reference>
        </references>
      </pivotArea>
    </chartFormat>
    <chartFormat chart="11" format="24">
      <pivotArea type="data" outline="0" fieldPosition="0">
        <references count="2">
          <reference field="4294967294" count="1" selected="0">
            <x v="0"/>
          </reference>
          <reference field="2" count="1" selected="0">
            <x v="7"/>
          </reference>
        </references>
      </pivotArea>
    </chartFormat>
    <chartFormat chart="11" format="25">
      <pivotArea type="data" outline="0" fieldPosition="0">
        <references count="2">
          <reference field="4294967294" count="1" selected="0">
            <x v="0"/>
          </reference>
          <reference field="2" count="1" selected="0">
            <x v="8"/>
          </reference>
        </references>
      </pivotArea>
    </chartFormat>
    <chartFormat chart="11" format="26">
      <pivotArea type="data" outline="0" fieldPosition="0">
        <references count="2">
          <reference field="4294967294" count="1" selected="0">
            <x v="0"/>
          </reference>
          <reference field="2" count="1" selected="0">
            <x v="9"/>
          </reference>
        </references>
      </pivotArea>
    </chartFormat>
    <chartFormat chart="11" format="27">
      <pivotArea type="data" outline="0" fieldPosition="0">
        <references count="2">
          <reference field="4294967294" count="1" selected="0">
            <x v="0"/>
          </reference>
          <reference field="2" count="1" selected="0">
            <x v="10"/>
          </reference>
        </references>
      </pivotArea>
    </chartFormat>
    <chartFormat chart="12" format="28" series="1">
      <pivotArea type="data" outline="0" fieldPosition="0">
        <references count="1">
          <reference field="4294967294" count="1" selected="0">
            <x v="0"/>
          </reference>
        </references>
      </pivotArea>
    </chartFormat>
    <chartFormat chart="12" format="29">
      <pivotArea type="data" outline="0" fieldPosition="0">
        <references count="2">
          <reference field="4294967294" count="1" selected="0">
            <x v="0"/>
          </reference>
          <reference field="2" count="1" selected="0">
            <x v="0"/>
          </reference>
        </references>
      </pivotArea>
    </chartFormat>
    <chartFormat chart="12" format="30">
      <pivotArea type="data" outline="0" fieldPosition="0">
        <references count="2">
          <reference field="4294967294" count="1" selected="0">
            <x v="0"/>
          </reference>
          <reference field="2" count="1" selected="0">
            <x v="1"/>
          </reference>
        </references>
      </pivotArea>
    </chartFormat>
    <chartFormat chart="12" format="31">
      <pivotArea type="data" outline="0" fieldPosition="0">
        <references count="2">
          <reference field="4294967294" count="1" selected="0">
            <x v="0"/>
          </reference>
          <reference field="2" count="1" selected="0">
            <x v="2"/>
          </reference>
        </references>
      </pivotArea>
    </chartFormat>
    <chartFormat chart="12" format="32">
      <pivotArea type="data" outline="0" fieldPosition="0">
        <references count="2">
          <reference field="4294967294" count="1" selected="0">
            <x v="0"/>
          </reference>
          <reference field="2" count="1" selected="0">
            <x v="3"/>
          </reference>
        </references>
      </pivotArea>
    </chartFormat>
    <chartFormat chart="12" format="33">
      <pivotArea type="data" outline="0" fieldPosition="0">
        <references count="2">
          <reference field="4294967294" count="1" selected="0">
            <x v="0"/>
          </reference>
          <reference field="2" count="1" selected="0">
            <x v="4"/>
          </reference>
        </references>
      </pivotArea>
    </chartFormat>
    <chartFormat chart="12" format="34">
      <pivotArea type="data" outline="0" fieldPosition="0">
        <references count="2">
          <reference field="4294967294" count="1" selected="0">
            <x v="0"/>
          </reference>
          <reference field="2" count="1" selected="0">
            <x v="5"/>
          </reference>
        </references>
      </pivotArea>
    </chartFormat>
    <chartFormat chart="12" format="35">
      <pivotArea type="data" outline="0" fieldPosition="0">
        <references count="2">
          <reference field="4294967294" count="1" selected="0">
            <x v="0"/>
          </reference>
          <reference field="2" count="1" selected="0">
            <x v="6"/>
          </reference>
        </references>
      </pivotArea>
    </chartFormat>
    <chartFormat chart="12" format="36">
      <pivotArea type="data" outline="0" fieldPosition="0">
        <references count="2">
          <reference field="4294967294" count="1" selected="0">
            <x v="0"/>
          </reference>
          <reference field="2" count="1" selected="0">
            <x v="7"/>
          </reference>
        </references>
      </pivotArea>
    </chartFormat>
    <chartFormat chart="12" format="37">
      <pivotArea type="data" outline="0" fieldPosition="0">
        <references count="2">
          <reference field="4294967294" count="1" selected="0">
            <x v="0"/>
          </reference>
          <reference field="2" count="1" selected="0">
            <x v="8"/>
          </reference>
        </references>
      </pivotArea>
    </chartFormat>
    <chartFormat chart="12" format="38">
      <pivotArea type="data" outline="0" fieldPosition="0">
        <references count="2">
          <reference field="4294967294" count="1" selected="0">
            <x v="0"/>
          </reference>
          <reference field="2" count="1" selected="0">
            <x v="9"/>
          </reference>
        </references>
      </pivotArea>
    </chartFormat>
    <chartFormat chart="12" format="39">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767BC59-04C4-481C-8A49-304A0EF7574D}" name="PivotTable3" cacheId="53"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35:A36" firstHeaderRow="1" firstDataRow="1" firstDataCol="1" rowPageCount="1" colPageCount="1"/>
  <pivotFields count="11">
    <pivotField axis="axisPage" compact="0" outline="0" subtotalTop="0" showAll="0" defaultSubtotal="0">
      <items count="5">
        <item x="0"/>
        <item x="1"/>
        <item x="2"/>
        <item x="3"/>
        <item x="4"/>
      </items>
    </pivotField>
    <pivotField compact="0" outline="0" multipleItemSelectionAllowed="1" showAll="0" defaultSubtotal="0">
      <items count="11">
        <item x="4"/>
        <item x="1"/>
        <item x="7"/>
        <item x="2"/>
        <item x="6"/>
        <item x="0"/>
        <item x="5"/>
        <item x="3"/>
        <item x="10"/>
        <item x="9"/>
        <item x="8"/>
      </items>
    </pivotField>
    <pivotField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items count="52">
        <item x="32"/>
        <item x="8"/>
        <item x="15"/>
        <item x="25"/>
        <item x="16"/>
        <item x="4"/>
        <item x="21"/>
        <item x="5"/>
        <item x="20"/>
        <item x="6"/>
        <item x="28"/>
        <item x="17"/>
        <item x="7"/>
        <item x="30"/>
        <item x="13"/>
        <item x="31"/>
        <item x="19"/>
        <item x="26"/>
        <item x="9"/>
        <item x="2"/>
        <item x="11"/>
        <item x="10"/>
        <item x="0"/>
        <item x="22"/>
        <item x="29"/>
        <item x="23"/>
        <item x="24"/>
        <item x="14"/>
        <item x="27"/>
        <item x="12"/>
        <item x="18"/>
        <item x="3"/>
        <item x="1"/>
        <item x="33"/>
        <item x="34"/>
        <item x="35"/>
        <item x="36"/>
        <item x="37"/>
        <item x="38"/>
        <item x="39"/>
        <item x="40"/>
        <item x="41"/>
        <item x="42"/>
        <item x="43"/>
        <item m="1" x="44"/>
        <item m="1" x="45"/>
        <item m="1" x="46"/>
        <item m="1" x="47"/>
        <item m="1" x="48"/>
        <item m="1" x="49"/>
        <item m="1" x="50"/>
        <item m="1" x="51"/>
      </items>
    </pivotField>
    <pivotField axis="axisRow" compact="0" outline="0" subtotalTop="0" showAll="0" defaultSubtotal="0">
      <items count="4">
        <item x="0"/>
        <item x="1"/>
        <item x="2"/>
        <item x="3"/>
      </items>
    </pivotField>
  </pivotFields>
  <rowFields count="1">
    <field x="10"/>
  </rowFields>
  <rowItems count="1">
    <i>
      <x/>
    </i>
  </rowItems>
  <colItems count="1">
    <i/>
  </colItems>
  <pageFields count="1">
    <pageField fld="0" item="0" hier="-1"/>
  </page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AF80E1A-E0D7-47A9-AC5C-40D4E480E6C3}" name="PivotTable1" cacheId="53"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13">
  <location ref="A4:M16" firstHeaderRow="1" firstDataRow="2" firstDataCol="2" rowPageCount="1" colPageCount="1"/>
  <pivotFields count="11">
    <pivotField axis="axisPage" compact="0" outline="0" subtotalTop="0" showAll="0" defaultSubtotal="0">
      <items count="5">
        <item x="0"/>
        <item x="1"/>
        <item x="2"/>
        <item x="3"/>
        <item x="4"/>
      </items>
    </pivotField>
    <pivotField axis="axisRow" compact="0" outline="0" multipleItemSelectionAllowed="1" showAll="0" defaultSubtotal="0">
      <items count="11">
        <item x="4"/>
        <item x="1"/>
        <item x="7"/>
        <item x="2"/>
        <item x="6"/>
        <item x="0"/>
        <item x="5"/>
        <item x="3"/>
        <item x="10"/>
        <item x="9"/>
        <item x="8"/>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ubtotalTop="0" showAll="0" defaultSubtotal="0"/>
    <pivotField axis="axisRow" compact="0" outline="0" subtotalTop="0" showAll="0" defaultSubtotal="0">
      <items count="52">
        <item x="32"/>
        <item x="8"/>
        <item x="15"/>
        <item x="25"/>
        <item x="16"/>
        <item x="4"/>
        <item x="21"/>
        <item x="5"/>
        <item x="20"/>
        <item x="6"/>
        <item x="28"/>
        <item x="17"/>
        <item x="7"/>
        <item x="30"/>
        <item x="13"/>
        <item x="31"/>
        <item x="19"/>
        <item x="26"/>
        <item x="9"/>
        <item x="2"/>
        <item x="11"/>
        <item x="10"/>
        <item x="0"/>
        <item x="22"/>
        <item x="29"/>
        <item x="23"/>
        <item x="24"/>
        <item x="14"/>
        <item x="27"/>
        <item x="12"/>
        <item x="18"/>
        <item x="3"/>
        <item x="1"/>
        <item x="33"/>
        <item x="34"/>
        <item x="35"/>
        <item x="36"/>
        <item x="37"/>
        <item x="38"/>
        <item x="39"/>
        <item x="40"/>
        <item x="41"/>
        <item x="42"/>
        <item x="43"/>
        <item m="1" x="44"/>
        <item m="1" x="45"/>
        <item m="1" x="46"/>
        <item m="1" x="47"/>
        <item m="1" x="48"/>
        <item m="1" x="49"/>
        <item m="1" x="50"/>
        <item m="1" x="51"/>
      </items>
    </pivotField>
    <pivotField compact="0" outline="0" subtotalTop="0" showAll="0" defaultSubtotal="0"/>
  </pivotFields>
  <rowFields count="2">
    <field x="1"/>
    <field x="9"/>
  </rowFields>
  <rowItems count="11">
    <i>
      <x/>
      <x v="5"/>
    </i>
    <i>
      <x v="1"/>
      <x v="32"/>
    </i>
    <i>
      <x v="2"/>
      <x v="12"/>
    </i>
    <i>
      <x v="3"/>
      <x v="19"/>
    </i>
    <i>
      <x v="4"/>
      <x v="9"/>
    </i>
    <i>
      <x v="5"/>
      <x v="22"/>
    </i>
    <i>
      <x v="6"/>
      <x v="7"/>
    </i>
    <i>
      <x v="7"/>
      <x v="31"/>
    </i>
    <i>
      <x v="8"/>
      <x v="21"/>
    </i>
    <i>
      <x v="9"/>
      <x v="18"/>
    </i>
    <i>
      <x v="10"/>
      <x v="1"/>
    </i>
  </rowItems>
  <colFields count="1">
    <field x="2"/>
  </colFields>
  <colItems count="11">
    <i>
      <x/>
    </i>
    <i>
      <x v="1"/>
    </i>
    <i>
      <x v="2"/>
    </i>
    <i>
      <x v="3"/>
    </i>
    <i>
      <x v="4"/>
    </i>
    <i>
      <x v="5"/>
    </i>
    <i>
      <x v="6"/>
    </i>
    <i>
      <x v="7"/>
    </i>
    <i>
      <x v="8"/>
    </i>
    <i>
      <x v="9"/>
    </i>
    <i>
      <x v="10"/>
    </i>
  </colItems>
  <pageFields count="1">
    <pageField fld="0" item="0" hier="-1"/>
  </pageFields>
  <dataFields count="1">
    <dataField name="Sum of pct_WEP_RT" fld="5" baseField="0" baseItem="0"/>
  </dataFields>
  <formats count="1">
    <format dxfId="11">
      <pivotArea outline="0" collapsedLevelsAreSubtotals="1" fieldPosition="0"/>
    </format>
  </formats>
  <chartFormats count="44">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 chart="5" format="140" series="1">
      <pivotArea type="data" outline="0" fieldPosition="0">
        <references count="2">
          <reference field="4294967294" count="1" selected="0">
            <x v="0"/>
          </reference>
          <reference field="2" count="1" selected="0">
            <x v="0"/>
          </reference>
        </references>
      </pivotArea>
    </chartFormat>
    <chartFormat chart="5" format="141" series="1">
      <pivotArea type="data" outline="0" fieldPosition="0">
        <references count="2">
          <reference field="4294967294" count="1" selected="0">
            <x v="0"/>
          </reference>
          <reference field="2" count="1" selected="0">
            <x v="1"/>
          </reference>
        </references>
      </pivotArea>
    </chartFormat>
    <chartFormat chart="5" format="142" series="1">
      <pivotArea type="data" outline="0" fieldPosition="0">
        <references count="2">
          <reference field="4294967294" count="1" selected="0">
            <x v="0"/>
          </reference>
          <reference field="2" count="1" selected="0">
            <x v="2"/>
          </reference>
        </references>
      </pivotArea>
    </chartFormat>
    <chartFormat chart="5" format="143" series="1">
      <pivotArea type="data" outline="0" fieldPosition="0">
        <references count="2">
          <reference field="4294967294" count="1" selected="0">
            <x v="0"/>
          </reference>
          <reference field="2" count="1" selected="0">
            <x v="3"/>
          </reference>
        </references>
      </pivotArea>
    </chartFormat>
    <chartFormat chart="5" format="144" series="1">
      <pivotArea type="data" outline="0" fieldPosition="0">
        <references count="2">
          <reference field="4294967294" count="1" selected="0">
            <x v="0"/>
          </reference>
          <reference field="2" count="1" selected="0">
            <x v="4"/>
          </reference>
        </references>
      </pivotArea>
    </chartFormat>
    <chartFormat chart="5" format="145" series="1">
      <pivotArea type="data" outline="0" fieldPosition="0">
        <references count="2">
          <reference field="4294967294" count="1" selected="0">
            <x v="0"/>
          </reference>
          <reference field="2" count="1" selected="0">
            <x v="5"/>
          </reference>
        </references>
      </pivotArea>
    </chartFormat>
    <chartFormat chart="5" format="146" series="1">
      <pivotArea type="data" outline="0" fieldPosition="0">
        <references count="2">
          <reference field="4294967294" count="1" selected="0">
            <x v="0"/>
          </reference>
          <reference field="2" count="1" selected="0">
            <x v="6"/>
          </reference>
        </references>
      </pivotArea>
    </chartFormat>
    <chartFormat chart="5" format="147" series="1">
      <pivotArea type="data" outline="0" fieldPosition="0">
        <references count="2">
          <reference field="4294967294" count="1" selected="0">
            <x v="0"/>
          </reference>
          <reference field="2" count="1" selected="0">
            <x v="7"/>
          </reference>
        </references>
      </pivotArea>
    </chartFormat>
    <chartFormat chart="5" format="148" series="1">
      <pivotArea type="data" outline="0" fieldPosition="0">
        <references count="2">
          <reference field="4294967294" count="1" selected="0">
            <x v="0"/>
          </reference>
          <reference field="2" count="1" selected="0">
            <x v="8"/>
          </reference>
        </references>
      </pivotArea>
    </chartFormat>
    <chartFormat chart="5" format="149" series="1">
      <pivotArea type="data" outline="0" fieldPosition="0">
        <references count="2">
          <reference field="4294967294" count="1" selected="0">
            <x v="0"/>
          </reference>
          <reference field="2" count="1" selected="0">
            <x v="9"/>
          </reference>
        </references>
      </pivotArea>
    </chartFormat>
    <chartFormat chart="5" format="150" series="1">
      <pivotArea type="data" outline="0" fieldPosition="0">
        <references count="2">
          <reference field="4294967294" count="1" selected="0">
            <x v="0"/>
          </reference>
          <reference field="2" count="1" selected="0">
            <x v="10"/>
          </reference>
        </references>
      </pivotArea>
    </chartFormat>
    <chartFormat chart="2" format="41" series="1">
      <pivotArea type="data" outline="0" fieldPosition="0">
        <references count="2">
          <reference field="4294967294" count="1" selected="0">
            <x v="0"/>
          </reference>
          <reference field="2" count="1" selected="0">
            <x v="0"/>
          </reference>
        </references>
      </pivotArea>
    </chartFormat>
    <chartFormat chart="2" format="42" series="1">
      <pivotArea type="data" outline="0" fieldPosition="0">
        <references count="2">
          <reference field="4294967294" count="1" selected="0">
            <x v="0"/>
          </reference>
          <reference field="2" count="1" selected="0">
            <x v="1"/>
          </reference>
        </references>
      </pivotArea>
    </chartFormat>
    <chartFormat chart="2" format="43" series="1">
      <pivotArea type="data" outline="0" fieldPosition="0">
        <references count="2">
          <reference field="4294967294" count="1" selected="0">
            <x v="0"/>
          </reference>
          <reference field="2" count="1" selected="0">
            <x v="2"/>
          </reference>
        </references>
      </pivotArea>
    </chartFormat>
    <chartFormat chart="2" format="44" series="1">
      <pivotArea type="data" outline="0" fieldPosition="0">
        <references count="2">
          <reference field="4294967294" count="1" selected="0">
            <x v="0"/>
          </reference>
          <reference field="2" count="1" selected="0">
            <x v="3"/>
          </reference>
        </references>
      </pivotArea>
    </chartFormat>
    <chartFormat chart="2" format="45" series="1">
      <pivotArea type="data" outline="0" fieldPosition="0">
        <references count="2">
          <reference field="4294967294" count="1" selected="0">
            <x v="0"/>
          </reference>
          <reference field="2" count="1" selected="0">
            <x v="4"/>
          </reference>
        </references>
      </pivotArea>
    </chartFormat>
    <chartFormat chart="2" format="46" series="1">
      <pivotArea type="data" outline="0" fieldPosition="0">
        <references count="2">
          <reference field="4294967294" count="1" selected="0">
            <x v="0"/>
          </reference>
          <reference field="2" count="1" selected="0">
            <x v="5"/>
          </reference>
        </references>
      </pivotArea>
    </chartFormat>
    <chartFormat chart="2" format="47" series="1">
      <pivotArea type="data" outline="0" fieldPosition="0">
        <references count="2">
          <reference field="4294967294" count="1" selected="0">
            <x v="0"/>
          </reference>
          <reference field="2" count="1" selected="0">
            <x v="6"/>
          </reference>
        </references>
      </pivotArea>
    </chartFormat>
    <chartFormat chart="2" format="48" series="1">
      <pivotArea type="data" outline="0" fieldPosition="0">
        <references count="2">
          <reference field="4294967294" count="1" selected="0">
            <x v="0"/>
          </reference>
          <reference field="2" count="1" selected="0">
            <x v="7"/>
          </reference>
        </references>
      </pivotArea>
    </chartFormat>
    <chartFormat chart="2" format="49" series="1">
      <pivotArea type="data" outline="0" fieldPosition="0">
        <references count="2">
          <reference field="4294967294" count="1" selected="0">
            <x v="0"/>
          </reference>
          <reference field="2" count="1" selected="0">
            <x v="8"/>
          </reference>
        </references>
      </pivotArea>
    </chartFormat>
    <chartFormat chart="2" format="50" series="1">
      <pivotArea type="data" outline="0" fieldPosition="0">
        <references count="2">
          <reference field="4294967294" count="1" selected="0">
            <x v="0"/>
          </reference>
          <reference field="2" count="1" selected="0">
            <x v="9"/>
          </reference>
        </references>
      </pivotArea>
    </chartFormat>
    <chartFormat chart="2" format="51"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AC39B5B-3AC6-4CBA-824F-E19F1542785D}" name="PivotTable1" cacheId="53"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9">
  <location ref="A4:M10" firstHeaderRow="1" firstDataRow="2" firstDataCol="2" rowPageCount="1" colPageCount="1"/>
  <pivotFields count="11">
    <pivotField compact="0" outline="0" subtotalTop="0" showAll="0" defaultSubtotal="0"/>
    <pivotField axis="axisPage" compact="0" outline="0" multipleItemSelectionAllowed="1" showAll="0" defaultSubtotal="0">
      <items count="11">
        <item h="1" x="4"/>
        <item h="1" x="1"/>
        <item h="1" x="7"/>
        <item h="1" x="2"/>
        <item x="6"/>
        <item h="1" x="0"/>
        <item h="1" x="5"/>
        <item h="1" x="3"/>
        <item h="1" x="10"/>
        <item h="1" x="9"/>
        <item h="1" x="8"/>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ubtotalTop="0" showAll="0" defaultSubtotal="0"/>
    <pivotField axis="axisRow" compact="0" outline="0" subtotalTop="0" showAll="0" defaultSubtotal="0">
      <items count="52">
        <item x="32"/>
        <item x="8"/>
        <item x="15"/>
        <item x="25"/>
        <item x="16"/>
        <item x="4"/>
        <item x="21"/>
        <item x="5"/>
        <item x="20"/>
        <item x="6"/>
        <item x="28"/>
        <item x="17"/>
        <item x="7"/>
        <item x="30"/>
        <item x="13"/>
        <item x="31"/>
        <item x="19"/>
        <item x="26"/>
        <item x="9"/>
        <item x="2"/>
        <item x="11"/>
        <item x="10"/>
        <item x="0"/>
        <item x="22"/>
        <item x="29"/>
        <item x="23"/>
        <item x="24"/>
        <item x="14"/>
        <item x="27"/>
        <item x="12"/>
        <item x="18"/>
        <item x="3"/>
        <item x="1"/>
        <item m="1" x="45"/>
        <item m="1" x="49"/>
        <item m="1" x="46"/>
        <item m="1" x="50"/>
        <item m="1" x="47"/>
        <item m="1" x="48"/>
        <item m="1" x="44"/>
        <item m="1" x="51"/>
        <item x="33"/>
        <item x="34"/>
        <item x="35"/>
        <item x="36"/>
        <item x="37"/>
        <item x="38"/>
        <item x="39"/>
        <item x="40"/>
        <item x="41"/>
        <item x="42"/>
        <item x="43"/>
      </items>
    </pivotField>
    <pivotField axis="axisRow" compact="0" outline="0" subtotalTop="0" showAll="0" defaultSubtotal="0">
      <items count="4">
        <item x="0"/>
        <item x="1"/>
        <item x="2"/>
        <item x="3"/>
      </items>
    </pivotField>
  </pivotFields>
  <rowFields count="2">
    <field x="10"/>
    <field x="9"/>
  </rowFields>
  <rowItems count="5">
    <i>
      <x/>
      <x v="9"/>
    </i>
    <i r="1">
      <x v="47"/>
    </i>
    <i>
      <x v="1"/>
      <x v="7"/>
    </i>
    <i>
      <x v="2"/>
      <x v="26"/>
    </i>
    <i>
      <x v="3"/>
      <x v="18"/>
    </i>
  </rowItems>
  <colFields count="1">
    <field x="2"/>
  </colFields>
  <colItems count="11">
    <i>
      <x/>
    </i>
    <i>
      <x v="1"/>
    </i>
    <i>
      <x v="2"/>
    </i>
    <i>
      <x v="3"/>
    </i>
    <i>
      <x v="4"/>
    </i>
    <i>
      <x v="5"/>
    </i>
    <i>
      <x v="6"/>
    </i>
    <i>
      <x v="7"/>
    </i>
    <i>
      <x v="8"/>
    </i>
    <i>
      <x v="9"/>
    </i>
    <i>
      <x v="10"/>
    </i>
  </colItems>
  <pageFields count="1">
    <pageField fld="1" hier="-1"/>
  </pageFields>
  <dataFields count="1">
    <dataField name="Sum of pct_WEP_RT" fld="5" baseField="0" baseItem="0"/>
  </dataFields>
  <formats count="1">
    <format dxfId="12">
      <pivotArea outline="0" collapsedLevelsAreSubtotals="1" fieldPosition="0"/>
    </format>
  </formats>
  <chartFormats count="56">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 chart="5" format="140" series="1">
      <pivotArea type="data" outline="0" fieldPosition="0">
        <references count="2">
          <reference field="4294967294" count="1" selected="0">
            <x v="0"/>
          </reference>
          <reference field="2" count="1" selected="0">
            <x v="0"/>
          </reference>
        </references>
      </pivotArea>
    </chartFormat>
    <chartFormat chart="5" format="141" series="1">
      <pivotArea type="data" outline="0" fieldPosition="0">
        <references count="2">
          <reference field="4294967294" count="1" selected="0">
            <x v="0"/>
          </reference>
          <reference field="2" count="1" selected="0">
            <x v="1"/>
          </reference>
        </references>
      </pivotArea>
    </chartFormat>
    <chartFormat chart="5" format="142" series="1">
      <pivotArea type="data" outline="0" fieldPosition="0">
        <references count="2">
          <reference field="4294967294" count="1" selected="0">
            <x v="0"/>
          </reference>
          <reference field="2" count="1" selected="0">
            <x v="2"/>
          </reference>
        </references>
      </pivotArea>
    </chartFormat>
    <chartFormat chart="5" format="143" series="1">
      <pivotArea type="data" outline="0" fieldPosition="0">
        <references count="2">
          <reference field="4294967294" count="1" selected="0">
            <x v="0"/>
          </reference>
          <reference field="2" count="1" selected="0">
            <x v="3"/>
          </reference>
        </references>
      </pivotArea>
    </chartFormat>
    <chartFormat chart="5" format="144" series="1">
      <pivotArea type="data" outline="0" fieldPosition="0">
        <references count="2">
          <reference field="4294967294" count="1" selected="0">
            <x v="0"/>
          </reference>
          <reference field="2" count="1" selected="0">
            <x v="4"/>
          </reference>
        </references>
      </pivotArea>
    </chartFormat>
    <chartFormat chart="5" format="145" series="1">
      <pivotArea type="data" outline="0" fieldPosition="0">
        <references count="2">
          <reference field="4294967294" count="1" selected="0">
            <x v="0"/>
          </reference>
          <reference field="2" count="1" selected="0">
            <x v="5"/>
          </reference>
        </references>
      </pivotArea>
    </chartFormat>
    <chartFormat chart="5" format="146" series="1">
      <pivotArea type="data" outline="0" fieldPosition="0">
        <references count="2">
          <reference field="4294967294" count="1" selected="0">
            <x v="0"/>
          </reference>
          <reference field="2" count="1" selected="0">
            <x v="6"/>
          </reference>
        </references>
      </pivotArea>
    </chartFormat>
    <chartFormat chart="5" format="147" series="1">
      <pivotArea type="data" outline="0" fieldPosition="0">
        <references count="2">
          <reference field="4294967294" count="1" selected="0">
            <x v="0"/>
          </reference>
          <reference field="2" count="1" selected="0">
            <x v="7"/>
          </reference>
        </references>
      </pivotArea>
    </chartFormat>
    <chartFormat chart="5" format="148" series="1">
      <pivotArea type="data" outline="0" fieldPosition="0">
        <references count="2">
          <reference field="4294967294" count="1" selected="0">
            <x v="0"/>
          </reference>
          <reference field="2" count="1" selected="0">
            <x v="8"/>
          </reference>
        </references>
      </pivotArea>
    </chartFormat>
    <chartFormat chart="5" format="149" series="1">
      <pivotArea type="data" outline="0" fieldPosition="0">
        <references count="2">
          <reference field="4294967294" count="1" selected="0">
            <x v="0"/>
          </reference>
          <reference field="2" count="1" selected="0">
            <x v="9"/>
          </reference>
        </references>
      </pivotArea>
    </chartFormat>
    <chartFormat chart="5" format="150" series="1">
      <pivotArea type="data" outline="0" fieldPosition="0">
        <references count="2">
          <reference field="4294967294" count="1" selected="0">
            <x v="0"/>
          </reference>
          <reference field="2" count="1" selected="0">
            <x v="10"/>
          </reference>
        </references>
      </pivotArea>
    </chartFormat>
    <chartFormat chart="2" format="41" series="1">
      <pivotArea type="data" outline="0" fieldPosition="0">
        <references count="2">
          <reference field="4294967294" count="1" selected="0">
            <x v="0"/>
          </reference>
          <reference field="2" count="1" selected="0">
            <x v="0"/>
          </reference>
        </references>
      </pivotArea>
    </chartFormat>
    <chartFormat chart="2" format="42" series="1">
      <pivotArea type="data" outline="0" fieldPosition="0">
        <references count="2">
          <reference field="4294967294" count="1" selected="0">
            <x v="0"/>
          </reference>
          <reference field="2" count="1" selected="0">
            <x v="1"/>
          </reference>
        </references>
      </pivotArea>
    </chartFormat>
    <chartFormat chart="2" format="43" series="1">
      <pivotArea type="data" outline="0" fieldPosition="0">
        <references count="2">
          <reference field="4294967294" count="1" selected="0">
            <x v="0"/>
          </reference>
          <reference field="2" count="1" selected="0">
            <x v="2"/>
          </reference>
        </references>
      </pivotArea>
    </chartFormat>
    <chartFormat chart="2" format="44" series="1">
      <pivotArea type="data" outline="0" fieldPosition="0">
        <references count="2">
          <reference field="4294967294" count="1" selected="0">
            <x v="0"/>
          </reference>
          <reference field="2" count="1" selected="0">
            <x v="3"/>
          </reference>
        </references>
      </pivotArea>
    </chartFormat>
    <chartFormat chart="2" format="45" series="1">
      <pivotArea type="data" outline="0" fieldPosition="0">
        <references count="2">
          <reference field="4294967294" count="1" selected="0">
            <x v="0"/>
          </reference>
          <reference field="2" count="1" selected="0">
            <x v="4"/>
          </reference>
        </references>
      </pivotArea>
    </chartFormat>
    <chartFormat chart="2" format="46" series="1">
      <pivotArea type="data" outline="0" fieldPosition="0">
        <references count="2">
          <reference field="4294967294" count="1" selected="0">
            <x v="0"/>
          </reference>
          <reference field="2" count="1" selected="0">
            <x v="5"/>
          </reference>
        </references>
      </pivotArea>
    </chartFormat>
    <chartFormat chart="2" format="47" series="1">
      <pivotArea type="data" outline="0" fieldPosition="0">
        <references count="2">
          <reference field="4294967294" count="1" selected="0">
            <x v="0"/>
          </reference>
          <reference field="2" count="1" selected="0">
            <x v="6"/>
          </reference>
        </references>
      </pivotArea>
    </chartFormat>
    <chartFormat chart="2" format="48" series="1">
      <pivotArea type="data" outline="0" fieldPosition="0">
        <references count="2">
          <reference field="4294967294" count="1" selected="0">
            <x v="0"/>
          </reference>
          <reference field="2" count="1" selected="0">
            <x v="7"/>
          </reference>
        </references>
      </pivotArea>
    </chartFormat>
    <chartFormat chart="2" format="49" series="1">
      <pivotArea type="data" outline="0" fieldPosition="0">
        <references count="2">
          <reference field="4294967294" count="1" selected="0">
            <x v="0"/>
          </reference>
          <reference field="2" count="1" selected="0">
            <x v="8"/>
          </reference>
        </references>
      </pivotArea>
    </chartFormat>
    <chartFormat chart="2" format="50" series="1">
      <pivotArea type="data" outline="0" fieldPosition="0">
        <references count="2">
          <reference field="4294967294" count="1" selected="0">
            <x v="0"/>
          </reference>
          <reference field="2" count="1" selected="0">
            <x v="9"/>
          </reference>
        </references>
      </pivotArea>
    </chartFormat>
    <chartFormat chart="2" format="51" series="1">
      <pivotArea type="data" outline="0" fieldPosition="0">
        <references count="2">
          <reference field="4294967294" count="1" selected="0">
            <x v="0"/>
          </reference>
          <reference field="2" count="1" selected="0">
            <x v="10"/>
          </reference>
        </references>
      </pivotArea>
    </chartFormat>
    <chartFormat chart="8" format="151" series="1">
      <pivotArea type="data" outline="0" fieldPosition="0">
        <references count="2">
          <reference field="4294967294" count="1" selected="0">
            <x v="0"/>
          </reference>
          <reference field="2" count="1" selected="0">
            <x v="0"/>
          </reference>
        </references>
      </pivotArea>
    </chartFormat>
    <chartFormat chart="8" format="152" series="1">
      <pivotArea type="data" outline="0" fieldPosition="0">
        <references count="2">
          <reference field="4294967294" count="1" selected="0">
            <x v="0"/>
          </reference>
          <reference field="2" count="1" selected="0">
            <x v="1"/>
          </reference>
        </references>
      </pivotArea>
    </chartFormat>
    <chartFormat chart="8" format="153" series="1">
      <pivotArea type="data" outline="0" fieldPosition="0">
        <references count="2">
          <reference field="4294967294" count="1" selected="0">
            <x v="0"/>
          </reference>
          <reference field="2" count="1" selected="0">
            <x v="2"/>
          </reference>
        </references>
      </pivotArea>
    </chartFormat>
    <chartFormat chart="8" format="154" series="1">
      <pivotArea type="data" outline="0" fieldPosition="0">
        <references count="2">
          <reference field="4294967294" count="1" selected="0">
            <x v="0"/>
          </reference>
          <reference field="2" count="1" selected="0">
            <x v="3"/>
          </reference>
        </references>
      </pivotArea>
    </chartFormat>
    <chartFormat chart="8" format="155" series="1">
      <pivotArea type="data" outline="0" fieldPosition="0">
        <references count="2">
          <reference field="4294967294" count="1" selected="0">
            <x v="0"/>
          </reference>
          <reference field="2" count="1" selected="0">
            <x v="4"/>
          </reference>
        </references>
      </pivotArea>
    </chartFormat>
    <chartFormat chart="8" format="156" series="1">
      <pivotArea type="data" outline="0" fieldPosition="0">
        <references count="2">
          <reference field="4294967294" count="1" selected="0">
            <x v="0"/>
          </reference>
          <reference field="2" count="1" selected="0">
            <x v="5"/>
          </reference>
        </references>
      </pivotArea>
    </chartFormat>
    <chartFormat chart="8" format="157" series="1">
      <pivotArea type="data" outline="0" fieldPosition="0">
        <references count="2">
          <reference field="4294967294" count="1" selected="0">
            <x v="0"/>
          </reference>
          <reference field="2" count="1" selected="0">
            <x v="6"/>
          </reference>
        </references>
      </pivotArea>
    </chartFormat>
    <chartFormat chart="8" format="158" series="1">
      <pivotArea type="data" outline="0" fieldPosition="0">
        <references count="2">
          <reference field="4294967294" count="1" selected="0">
            <x v="0"/>
          </reference>
          <reference field="2" count="1" selected="0">
            <x v="7"/>
          </reference>
        </references>
      </pivotArea>
    </chartFormat>
    <chartFormat chart="8" format="159" series="1">
      <pivotArea type="data" outline="0" fieldPosition="0">
        <references count="2">
          <reference field="4294967294" count="1" selected="0">
            <x v="0"/>
          </reference>
          <reference field="2" count="1" selected="0">
            <x v="8"/>
          </reference>
        </references>
      </pivotArea>
    </chartFormat>
    <chartFormat chart="8" format="160" series="1">
      <pivotArea type="data" outline="0" fieldPosition="0">
        <references count="2">
          <reference field="4294967294" count="1" selected="0">
            <x v="0"/>
          </reference>
          <reference field="2" count="1" selected="0">
            <x v="9"/>
          </reference>
        </references>
      </pivotArea>
    </chartFormat>
    <chartFormat chart="8" format="161" series="1">
      <pivotArea type="data" outline="0" fieldPosition="0">
        <references count="2">
          <reference field="4294967294" count="1" selected="0">
            <x v="0"/>
          </reference>
          <reference field="2" count="1" selected="0">
            <x v="10"/>
          </reference>
        </references>
      </pivotArea>
    </chartFormat>
    <chartFormat chart="8" format="16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323B323-A915-41F9-AFE5-16B7EC69721F}" name="PivotTable1" cacheId="52"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3:M11" firstHeaderRow="1" firstDataRow="2" firstDataCol="2" rowPageCount="1" colPageCount="1"/>
  <pivotFields count="9">
    <pivotField axis="axisRow" compact="0" outline="0" multipleItemSelectionAllowed="1" showAll="0" sortType="ascending" defaultSubtotal="0">
      <items count="7">
        <item x="0"/>
        <item x="1"/>
        <item x="2"/>
        <item x="6"/>
        <item x="3"/>
        <item x="4"/>
        <item x="5"/>
      </items>
    </pivotField>
    <pivotField axis="axisPage" compact="0" outline="0" multipleItemSelectionAllowed="1" showAll="0" defaultSubtotal="0">
      <items count="11">
        <item h="1" x="2"/>
        <item h="1" x="4"/>
        <item h="1" x="8"/>
        <item h="1" x="1"/>
        <item x="6"/>
        <item h="1" x="5"/>
        <item h="1" x="0"/>
        <item h="1" x="9"/>
        <item h="1" x="3"/>
        <item h="1" x="10"/>
        <item h="1" x="7"/>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axis="axisRow" compact="0" outline="0" showAll="0" defaultSubtotal="0">
      <items count="62">
        <item m="1" x="47"/>
        <item m="1" x="38"/>
        <item m="1" x="59"/>
        <item m="1" x="34"/>
        <item m="1" x="39"/>
        <item m="1" x="44"/>
        <item m="1" x="49"/>
        <item m="1" x="50"/>
        <item m="1" x="53"/>
        <item m="1" x="56"/>
        <item m="1" x="60"/>
        <item m="1" x="32"/>
        <item m="1" x="35"/>
        <item m="1" x="37"/>
        <item m="1" x="40"/>
        <item m="1" x="41"/>
        <item m="1" x="42"/>
        <item m="1" x="43"/>
        <item m="1" x="45"/>
        <item m="1" x="46"/>
        <item m="1" x="48"/>
        <item m="1" x="52"/>
        <item m="1" x="54"/>
        <item m="1" x="55"/>
        <item m="1" x="57"/>
        <item m="1" x="58"/>
        <item m="1" x="61"/>
        <item m="1" x="31"/>
        <item m="1" x="33"/>
        <item m="1" x="36"/>
        <item m="1" x="51"/>
        <item x="1"/>
        <item x="2"/>
        <item x="3"/>
        <item x="4"/>
        <item x="5"/>
        <item x="6"/>
        <item x="7"/>
        <item x="8"/>
        <item x="9"/>
        <item x="10"/>
        <item x="11"/>
        <item x="12"/>
        <item x="13"/>
        <item x="14"/>
        <item x="15"/>
        <item x="16"/>
        <item x="17"/>
        <item x="18"/>
        <item x="19"/>
        <item x="20"/>
        <item x="21"/>
        <item x="22"/>
        <item x="23"/>
        <item x="24"/>
        <item x="25"/>
        <item x="26"/>
        <item x="27"/>
        <item x="28"/>
        <item x="29"/>
        <item x="30"/>
        <item x="0"/>
      </items>
    </pivotField>
  </pivotFields>
  <rowFields count="2">
    <field x="0"/>
    <field x="8"/>
  </rowFields>
  <rowItems count="7">
    <i>
      <x/>
      <x v="53"/>
    </i>
    <i>
      <x v="1"/>
      <x v="46"/>
    </i>
    <i>
      <x v="2"/>
      <x v="54"/>
    </i>
    <i>
      <x v="3"/>
      <x v="48"/>
    </i>
    <i>
      <x v="4"/>
      <x v="42"/>
    </i>
    <i>
      <x v="5"/>
      <x v="55"/>
    </i>
    <i>
      <x v="6"/>
      <x v="33"/>
    </i>
  </rowItems>
  <colFields count="1">
    <field x="2"/>
  </colFields>
  <colItems count="11">
    <i>
      <x/>
    </i>
    <i>
      <x v="1"/>
    </i>
    <i>
      <x v="2"/>
    </i>
    <i>
      <x v="3"/>
    </i>
    <i>
      <x v="4"/>
    </i>
    <i>
      <x v="5"/>
    </i>
    <i>
      <x v="6"/>
    </i>
    <i>
      <x v="7"/>
    </i>
    <i>
      <x v="8"/>
    </i>
    <i>
      <x v="9"/>
    </i>
    <i>
      <x v="10"/>
    </i>
  </colItems>
  <pageFields count="1">
    <pageField fld="1" hier="-1"/>
  </pageFields>
  <dataFields count="1">
    <dataField name="Sum of pct_WEP_RT" fld="5" baseField="0" baseItem="0"/>
  </dataFields>
  <formats count="1">
    <format dxfId="9">
      <pivotArea outline="0" collapsedLevelsAreSubtotals="1" fieldPosition="0"/>
    </format>
  </formats>
  <chartFormats count="22">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5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3:N16" firstHeaderRow="1" firstDataRow="2" firstDataCol="1" rowPageCount="1" colPageCount="1"/>
  <pivotFields count="6">
    <pivotField axis="axisPage" multipleItemSelectionAllowed="1" showAll="0">
      <items count="7">
        <item h="1" x="0"/>
        <item h="1" x="1"/>
        <item h="1" x="2"/>
        <item h="1" x="3"/>
        <item h="1" x="4"/>
        <item x="5"/>
        <item t="default"/>
      </items>
    </pivotField>
    <pivotField axis="axisRow" showAll="0">
      <items count="12">
        <item x="0"/>
        <item x="1"/>
        <item x="2"/>
        <item x="3"/>
        <item x="4"/>
        <item x="5"/>
        <item x="6"/>
        <item x="7"/>
        <item x="8"/>
        <item x="9"/>
        <item x="10"/>
        <item t="default"/>
      </items>
    </pivotField>
    <pivotField axis="axisCol" showAll="0" sortType="ascending">
      <items count="12">
        <item x="0"/>
        <item x="1"/>
        <item x="2"/>
        <item x="3"/>
        <item x="4"/>
        <item x="5"/>
        <item x="6"/>
        <item x="7"/>
        <item x="8"/>
        <item x="9"/>
        <item x="10"/>
        <item t="default"/>
      </items>
    </pivotField>
    <pivotField dataField="1" showAll="0"/>
    <pivotField showAll="0"/>
    <pivotField showAll="0"/>
  </pivotFields>
  <rowFields count="1">
    <field x="1"/>
  </rowFields>
  <rowItems count="12">
    <i>
      <x/>
    </i>
    <i>
      <x v="1"/>
    </i>
    <i>
      <x v="2"/>
    </i>
    <i>
      <x v="3"/>
    </i>
    <i>
      <x v="4"/>
    </i>
    <i>
      <x v="5"/>
    </i>
    <i>
      <x v="6"/>
    </i>
    <i>
      <x v="7"/>
    </i>
    <i>
      <x v="8"/>
    </i>
    <i>
      <x v="9"/>
    </i>
    <i>
      <x v="10"/>
    </i>
    <i t="grand">
      <x/>
    </i>
  </rowItems>
  <colFields count="1">
    <field x="2"/>
  </colFields>
  <colItems count="12">
    <i>
      <x/>
    </i>
    <i>
      <x v="1"/>
    </i>
    <i>
      <x v="2"/>
    </i>
    <i>
      <x v="3"/>
    </i>
    <i>
      <x v="4"/>
    </i>
    <i>
      <x v="5"/>
    </i>
    <i>
      <x v="6"/>
    </i>
    <i>
      <x v="7"/>
    </i>
    <i>
      <x v="8"/>
    </i>
    <i>
      <x v="9"/>
    </i>
    <i>
      <x v="10"/>
    </i>
    <i t="grand">
      <x/>
    </i>
  </colItems>
  <pageFields count="1">
    <pageField fld="0" hier="-1"/>
  </pageFields>
  <dataFields count="1">
    <dataField name="Sum of WEP_RT" fld="3" baseField="0" baseItem="0"/>
  </dataFields>
  <formats count="1">
    <format dxfId="8">
      <pivotArea outline="0" collapsedLevelsAreSubtotals="1" fieldPosition="0"/>
    </format>
  </formats>
  <chartFormats count="158">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6"/>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2" count="1" selected="0">
            <x v="0"/>
          </reference>
        </references>
      </pivotArea>
    </chartFormat>
    <chartFormat chart="1" format="9">
      <pivotArea type="data" outline="0" fieldPosition="0">
        <references count="2">
          <reference field="4294967294" count="1" selected="0">
            <x v="0"/>
          </reference>
          <reference field="2" count="1" selected="0">
            <x v="1"/>
          </reference>
        </references>
      </pivotArea>
    </chartFormat>
    <chartFormat chart="1" format="10">
      <pivotArea type="data" outline="0" fieldPosition="0">
        <references count="2">
          <reference field="4294967294" count="1" selected="0">
            <x v="0"/>
          </reference>
          <reference field="2" count="1" selected="0">
            <x v="2"/>
          </reference>
        </references>
      </pivotArea>
    </chartFormat>
    <chartFormat chart="1" format="11">
      <pivotArea type="data" outline="0" fieldPosition="0">
        <references count="2">
          <reference field="4294967294" count="1" selected="0">
            <x v="0"/>
          </reference>
          <reference field="2" count="1" selected="0">
            <x v="3"/>
          </reference>
        </references>
      </pivotArea>
    </chartFormat>
    <chartFormat chart="1" format="12">
      <pivotArea type="data" outline="0" fieldPosition="0">
        <references count="2">
          <reference field="4294967294" count="1" selected="0">
            <x v="0"/>
          </reference>
          <reference field="2" count="1" selected="0">
            <x v="4"/>
          </reference>
        </references>
      </pivotArea>
    </chartFormat>
    <chartFormat chart="1" format="13">
      <pivotArea type="data" outline="0" fieldPosition="0">
        <references count="2">
          <reference field="4294967294" count="1" selected="0">
            <x v="0"/>
          </reference>
          <reference field="2" count="1" selected="0">
            <x v="5"/>
          </reference>
        </references>
      </pivotArea>
    </chartFormat>
    <chartFormat chart="1" format="14">
      <pivotArea type="data" outline="0" fieldPosition="0">
        <references count="2">
          <reference field="4294967294" count="1" selected="0">
            <x v="0"/>
          </reference>
          <reference field="2" count="1" selected="0">
            <x v="6"/>
          </reference>
        </references>
      </pivotArea>
    </chartFormat>
    <chartFormat chart="1" format="15">
      <pivotArea type="data" outline="0" fieldPosition="0">
        <references count="2">
          <reference field="4294967294" count="1" selected="0">
            <x v="0"/>
          </reference>
          <reference field="2" count="1" selected="0">
            <x v="7"/>
          </reference>
        </references>
      </pivotArea>
    </chartFormat>
    <chartFormat chart="1" format="16">
      <pivotArea type="data" outline="0" fieldPosition="0">
        <references count="2">
          <reference field="4294967294" count="1" selected="0">
            <x v="0"/>
          </reference>
          <reference field="2" count="1" selected="0">
            <x v="8"/>
          </reference>
        </references>
      </pivotArea>
    </chartFormat>
    <chartFormat chart="1" format="17">
      <pivotArea type="data" outline="0" fieldPosition="0">
        <references count="2">
          <reference field="4294967294" count="1" selected="0">
            <x v="0"/>
          </reference>
          <reference field="2" count="1" selected="0">
            <x v="9"/>
          </reference>
        </references>
      </pivotArea>
    </chartFormat>
    <chartFormat chart="1" format="18">
      <pivotArea type="data" outline="0" fieldPosition="0">
        <references count="2">
          <reference field="4294967294" count="1" selected="0">
            <x v="0"/>
          </reference>
          <reference field="2" count="1" selected="0">
            <x v="10"/>
          </reference>
        </references>
      </pivotArea>
    </chartFormat>
    <chartFormat chart="1" format="19" series="1">
      <pivotArea type="data" outline="0" fieldPosition="0">
        <references count="2">
          <reference field="4294967294" count="1" selected="0">
            <x v="0"/>
          </reference>
          <reference field="2" count="1" selected="0">
            <x v="1"/>
          </reference>
        </references>
      </pivotArea>
    </chartFormat>
    <chartFormat chart="1" format="20" series="1">
      <pivotArea type="data" outline="0" fieldPosition="0">
        <references count="2">
          <reference field="4294967294" count="1" selected="0">
            <x v="0"/>
          </reference>
          <reference field="2" count="1" selected="0">
            <x v="2"/>
          </reference>
        </references>
      </pivotArea>
    </chartFormat>
    <chartFormat chart="1" format="21" series="1">
      <pivotArea type="data" outline="0" fieldPosition="0">
        <references count="2">
          <reference field="4294967294" count="1" selected="0">
            <x v="0"/>
          </reference>
          <reference field="2" count="1" selected="0">
            <x v="3"/>
          </reference>
        </references>
      </pivotArea>
    </chartFormat>
    <chartFormat chart="1" format="22" series="1">
      <pivotArea type="data" outline="0" fieldPosition="0">
        <references count="2">
          <reference field="4294967294" count="1" selected="0">
            <x v="0"/>
          </reference>
          <reference field="2" count="1" selected="0">
            <x v="4"/>
          </reference>
        </references>
      </pivotArea>
    </chartFormat>
    <chartFormat chart="1" format="23" series="1">
      <pivotArea type="data" outline="0" fieldPosition="0">
        <references count="2">
          <reference field="4294967294" count="1" selected="0">
            <x v="0"/>
          </reference>
          <reference field="2" count="1" selected="0">
            <x v="5"/>
          </reference>
        </references>
      </pivotArea>
    </chartFormat>
    <chartFormat chart="1" format="24" series="1">
      <pivotArea type="data" outline="0" fieldPosition="0">
        <references count="2">
          <reference field="4294967294" count="1" selected="0">
            <x v="0"/>
          </reference>
          <reference field="2" count="1" selected="0">
            <x v="6"/>
          </reference>
        </references>
      </pivotArea>
    </chartFormat>
    <chartFormat chart="1" format="25" series="1">
      <pivotArea type="data" outline="0" fieldPosition="0">
        <references count="2">
          <reference field="4294967294" count="1" selected="0">
            <x v="0"/>
          </reference>
          <reference field="2" count="1" selected="0">
            <x v="7"/>
          </reference>
        </references>
      </pivotArea>
    </chartFormat>
    <chartFormat chart="1" format="26" series="1">
      <pivotArea type="data" outline="0" fieldPosition="0">
        <references count="2">
          <reference field="4294967294" count="1" selected="0">
            <x v="0"/>
          </reference>
          <reference field="2" count="1" selected="0">
            <x v="8"/>
          </reference>
        </references>
      </pivotArea>
    </chartFormat>
    <chartFormat chart="1" format="27" series="1">
      <pivotArea type="data" outline="0" fieldPosition="0">
        <references count="2">
          <reference field="4294967294" count="1" selected="0">
            <x v="0"/>
          </reference>
          <reference field="2" count="1" selected="0">
            <x v="9"/>
          </reference>
        </references>
      </pivotArea>
    </chartFormat>
    <chartFormat chart="1" format="28" series="1">
      <pivotArea type="data" outline="0" fieldPosition="0">
        <references count="2">
          <reference field="4294967294" count="1" selected="0">
            <x v="0"/>
          </reference>
          <reference field="2" count="1" selected="0">
            <x v="10"/>
          </reference>
        </references>
      </pivotArea>
    </chartFormat>
    <chartFormat chart="1" format="29" series="1">
      <pivotArea type="data" outline="0" fieldPosition="0">
        <references count="2">
          <reference field="4294967294" count="1" selected="0">
            <x v="0"/>
          </reference>
          <reference field="2" count="1" selected="0">
            <x v="0"/>
          </reference>
        </references>
      </pivotArea>
    </chartFormat>
    <chartFormat chart="2" format="30" series="1">
      <pivotArea type="data" outline="0" fieldPosition="0">
        <references count="2">
          <reference field="4294967294" count="1" selected="0">
            <x v="0"/>
          </reference>
          <reference field="2" count="1" selected="0">
            <x v="0"/>
          </reference>
        </references>
      </pivotArea>
    </chartFormat>
    <chartFormat chart="2" format="31" series="1">
      <pivotArea type="data" outline="0" fieldPosition="0">
        <references count="2">
          <reference field="4294967294" count="1" selected="0">
            <x v="0"/>
          </reference>
          <reference field="2" count="1" selected="0">
            <x v="1"/>
          </reference>
        </references>
      </pivotArea>
    </chartFormat>
    <chartFormat chart="2" format="32" series="1">
      <pivotArea type="data" outline="0" fieldPosition="0">
        <references count="2">
          <reference field="4294967294" count="1" selected="0">
            <x v="0"/>
          </reference>
          <reference field="2" count="1" selected="0">
            <x v="2"/>
          </reference>
        </references>
      </pivotArea>
    </chartFormat>
    <chartFormat chart="2" format="33" series="1">
      <pivotArea type="data" outline="0" fieldPosition="0">
        <references count="2">
          <reference field="4294967294" count="1" selected="0">
            <x v="0"/>
          </reference>
          <reference field="2" count="1" selected="0">
            <x v="3"/>
          </reference>
        </references>
      </pivotArea>
    </chartFormat>
    <chartFormat chart="2" format="34" series="1">
      <pivotArea type="data" outline="0" fieldPosition="0">
        <references count="2">
          <reference field="4294967294" count="1" selected="0">
            <x v="0"/>
          </reference>
          <reference field="2" count="1" selected="0">
            <x v="4"/>
          </reference>
        </references>
      </pivotArea>
    </chartFormat>
    <chartFormat chart="2" format="35" series="1">
      <pivotArea type="data" outline="0" fieldPosition="0">
        <references count="2">
          <reference field="4294967294" count="1" selected="0">
            <x v="0"/>
          </reference>
          <reference field="2" count="1" selected="0">
            <x v="5"/>
          </reference>
        </references>
      </pivotArea>
    </chartFormat>
    <chartFormat chart="2" format="36" series="1">
      <pivotArea type="data" outline="0" fieldPosition="0">
        <references count="2">
          <reference field="4294967294" count="1" selected="0">
            <x v="0"/>
          </reference>
          <reference field="2" count="1" selected="0">
            <x v="6"/>
          </reference>
        </references>
      </pivotArea>
    </chartFormat>
    <chartFormat chart="2" format="37" series="1">
      <pivotArea type="data" outline="0" fieldPosition="0">
        <references count="2">
          <reference field="4294967294" count="1" selected="0">
            <x v="0"/>
          </reference>
          <reference field="2" count="1" selected="0">
            <x v="7"/>
          </reference>
        </references>
      </pivotArea>
    </chartFormat>
    <chartFormat chart="2" format="38" series="1">
      <pivotArea type="data" outline="0" fieldPosition="0">
        <references count="2">
          <reference field="4294967294" count="1" selected="0">
            <x v="0"/>
          </reference>
          <reference field="2" count="1" selected="0">
            <x v="8"/>
          </reference>
        </references>
      </pivotArea>
    </chartFormat>
    <chartFormat chart="2" format="39" series="1">
      <pivotArea type="data" outline="0" fieldPosition="0">
        <references count="2">
          <reference field="4294967294" count="1" selected="0">
            <x v="0"/>
          </reference>
          <reference field="2" count="1" selected="0">
            <x v="9"/>
          </reference>
        </references>
      </pivotArea>
    </chartFormat>
    <chartFormat chart="2" format="40" series="1">
      <pivotArea type="data" outline="0" fieldPosition="0">
        <references count="2">
          <reference field="4294967294" count="1" selected="0">
            <x v="0"/>
          </reference>
          <reference field="2" count="1" selected="0">
            <x v="10"/>
          </reference>
        </references>
      </pivotArea>
    </chartFormat>
    <chartFormat chart="1" format="30">
      <pivotArea type="data" outline="0" fieldPosition="0">
        <references count="3">
          <reference field="4294967294" count="1" selected="0">
            <x v="0"/>
          </reference>
          <reference field="1" count="1" selected="0">
            <x v="0"/>
          </reference>
          <reference field="2" count="1" selected="0">
            <x v="0"/>
          </reference>
        </references>
      </pivotArea>
    </chartFormat>
    <chartFormat chart="1" format="31">
      <pivotArea type="data" outline="0" fieldPosition="0">
        <references count="3">
          <reference field="4294967294" count="1" selected="0">
            <x v="0"/>
          </reference>
          <reference field="1" count="1" selected="0">
            <x v="1"/>
          </reference>
          <reference field="2" count="1" selected="0">
            <x v="0"/>
          </reference>
        </references>
      </pivotArea>
    </chartFormat>
    <chartFormat chart="1" format="32">
      <pivotArea type="data" outline="0" fieldPosition="0">
        <references count="3">
          <reference field="4294967294" count="1" selected="0">
            <x v="0"/>
          </reference>
          <reference field="1" count="1" selected="0">
            <x v="2"/>
          </reference>
          <reference field="2" count="1" selected="0">
            <x v="0"/>
          </reference>
        </references>
      </pivotArea>
    </chartFormat>
    <chartFormat chart="1" format="33">
      <pivotArea type="data" outline="0" fieldPosition="0">
        <references count="3">
          <reference field="4294967294" count="1" selected="0">
            <x v="0"/>
          </reference>
          <reference field="1" count="1" selected="0">
            <x v="3"/>
          </reference>
          <reference field="2" count="1" selected="0">
            <x v="0"/>
          </reference>
        </references>
      </pivotArea>
    </chartFormat>
    <chartFormat chart="1" format="34">
      <pivotArea type="data" outline="0" fieldPosition="0">
        <references count="3">
          <reference field="4294967294" count="1" selected="0">
            <x v="0"/>
          </reference>
          <reference field="1" count="1" selected="0">
            <x v="4"/>
          </reference>
          <reference field="2" count="1" selected="0">
            <x v="0"/>
          </reference>
        </references>
      </pivotArea>
    </chartFormat>
    <chartFormat chart="1" format="35">
      <pivotArea type="data" outline="0" fieldPosition="0">
        <references count="3">
          <reference field="4294967294" count="1" selected="0">
            <x v="0"/>
          </reference>
          <reference field="1" count="1" selected="0">
            <x v="5"/>
          </reference>
          <reference field="2" count="1" selected="0">
            <x v="0"/>
          </reference>
        </references>
      </pivotArea>
    </chartFormat>
    <chartFormat chart="1" format="36">
      <pivotArea type="data" outline="0" fieldPosition="0">
        <references count="3">
          <reference field="4294967294" count="1" selected="0">
            <x v="0"/>
          </reference>
          <reference field="1" count="1" selected="0">
            <x v="6"/>
          </reference>
          <reference field="2" count="1" selected="0">
            <x v="0"/>
          </reference>
        </references>
      </pivotArea>
    </chartFormat>
    <chartFormat chart="1" format="37">
      <pivotArea type="data" outline="0" fieldPosition="0">
        <references count="3">
          <reference field="4294967294" count="1" selected="0">
            <x v="0"/>
          </reference>
          <reference field="1" count="1" selected="0">
            <x v="7"/>
          </reference>
          <reference field="2" count="1" selected="0">
            <x v="0"/>
          </reference>
        </references>
      </pivotArea>
    </chartFormat>
    <chartFormat chart="1" format="38">
      <pivotArea type="data" outline="0" fieldPosition="0">
        <references count="3">
          <reference field="4294967294" count="1" selected="0">
            <x v="0"/>
          </reference>
          <reference field="1" count="1" selected="0">
            <x v="8"/>
          </reference>
          <reference field="2" count="1" selected="0">
            <x v="0"/>
          </reference>
        </references>
      </pivotArea>
    </chartFormat>
    <chartFormat chart="1" format="39">
      <pivotArea type="data" outline="0" fieldPosition="0">
        <references count="3">
          <reference field="4294967294" count="1" selected="0">
            <x v="0"/>
          </reference>
          <reference field="1" count="1" selected="0">
            <x v="9"/>
          </reference>
          <reference field="2" count="1" selected="0">
            <x v="0"/>
          </reference>
        </references>
      </pivotArea>
    </chartFormat>
    <chartFormat chart="1" format="40">
      <pivotArea type="data" outline="0" fieldPosition="0">
        <references count="3">
          <reference field="4294967294" count="1" selected="0">
            <x v="0"/>
          </reference>
          <reference field="1" count="1" selected="0">
            <x v="10"/>
          </reference>
          <reference field="2" count="1" selected="0">
            <x v="0"/>
          </reference>
        </references>
      </pivotArea>
    </chartFormat>
    <chartFormat chart="1" format="41">
      <pivotArea type="data" outline="0" fieldPosition="0">
        <references count="3">
          <reference field="4294967294" count="1" selected="0">
            <x v="0"/>
          </reference>
          <reference field="1" count="1" selected="0">
            <x v="0"/>
          </reference>
          <reference field="2" count="1" selected="0">
            <x v="1"/>
          </reference>
        </references>
      </pivotArea>
    </chartFormat>
    <chartFormat chart="1" format="42">
      <pivotArea type="data" outline="0" fieldPosition="0">
        <references count="3">
          <reference field="4294967294" count="1" selected="0">
            <x v="0"/>
          </reference>
          <reference field="1" count="1" selected="0">
            <x v="1"/>
          </reference>
          <reference field="2" count="1" selected="0">
            <x v="1"/>
          </reference>
        </references>
      </pivotArea>
    </chartFormat>
    <chartFormat chart="1" format="43">
      <pivotArea type="data" outline="0" fieldPosition="0">
        <references count="3">
          <reference field="4294967294" count="1" selected="0">
            <x v="0"/>
          </reference>
          <reference field="1" count="1" selected="0">
            <x v="2"/>
          </reference>
          <reference field="2" count="1" selected="0">
            <x v="1"/>
          </reference>
        </references>
      </pivotArea>
    </chartFormat>
    <chartFormat chart="1" format="44">
      <pivotArea type="data" outline="0" fieldPosition="0">
        <references count="3">
          <reference field="4294967294" count="1" selected="0">
            <x v="0"/>
          </reference>
          <reference field="1" count="1" selected="0">
            <x v="3"/>
          </reference>
          <reference field="2" count="1" selected="0">
            <x v="1"/>
          </reference>
        </references>
      </pivotArea>
    </chartFormat>
    <chartFormat chart="1" format="45">
      <pivotArea type="data" outline="0" fieldPosition="0">
        <references count="3">
          <reference field="4294967294" count="1" selected="0">
            <x v="0"/>
          </reference>
          <reference field="1" count="1" selected="0">
            <x v="4"/>
          </reference>
          <reference field="2" count="1" selected="0">
            <x v="1"/>
          </reference>
        </references>
      </pivotArea>
    </chartFormat>
    <chartFormat chart="1" format="46">
      <pivotArea type="data" outline="0" fieldPosition="0">
        <references count="3">
          <reference field="4294967294" count="1" selected="0">
            <x v="0"/>
          </reference>
          <reference field="1" count="1" selected="0">
            <x v="5"/>
          </reference>
          <reference field="2" count="1" selected="0">
            <x v="1"/>
          </reference>
        </references>
      </pivotArea>
    </chartFormat>
    <chartFormat chart="1" format="47">
      <pivotArea type="data" outline="0" fieldPosition="0">
        <references count="3">
          <reference field="4294967294" count="1" selected="0">
            <x v="0"/>
          </reference>
          <reference field="1" count="1" selected="0">
            <x v="6"/>
          </reference>
          <reference field="2" count="1" selected="0">
            <x v="1"/>
          </reference>
        </references>
      </pivotArea>
    </chartFormat>
    <chartFormat chart="1" format="48">
      <pivotArea type="data" outline="0" fieldPosition="0">
        <references count="3">
          <reference field="4294967294" count="1" selected="0">
            <x v="0"/>
          </reference>
          <reference field="1" count="1" selected="0">
            <x v="7"/>
          </reference>
          <reference field="2" count="1" selected="0">
            <x v="1"/>
          </reference>
        </references>
      </pivotArea>
    </chartFormat>
    <chartFormat chart="1" format="49">
      <pivotArea type="data" outline="0" fieldPosition="0">
        <references count="3">
          <reference field="4294967294" count="1" selected="0">
            <x v="0"/>
          </reference>
          <reference field="1" count="1" selected="0">
            <x v="8"/>
          </reference>
          <reference field="2" count="1" selected="0">
            <x v="1"/>
          </reference>
        </references>
      </pivotArea>
    </chartFormat>
    <chartFormat chart="1" format="50">
      <pivotArea type="data" outline="0" fieldPosition="0">
        <references count="3">
          <reference field="4294967294" count="1" selected="0">
            <x v="0"/>
          </reference>
          <reference field="1" count="1" selected="0">
            <x v="9"/>
          </reference>
          <reference field="2" count="1" selected="0">
            <x v="1"/>
          </reference>
        </references>
      </pivotArea>
    </chartFormat>
    <chartFormat chart="1" format="51">
      <pivotArea type="data" outline="0" fieldPosition="0">
        <references count="3">
          <reference field="4294967294" count="1" selected="0">
            <x v="0"/>
          </reference>
          <reference field="1" count="1" selected="0">
            <x v="10"/>
          </reference>
          <reference field="2" count="1" selected="0">
            <x v="1"/>
          </reference>
        </references>
      </pivotArea>
    </chartFormat>
    <chartFormat chart="1" format="52">
      <pivotArea type="data" outline="0" fieldPosition="0">
        <references count="3">
          <reference field="4294967294" count="1" selected="0">
            <x v="0"/>
          </reference>
          <reference field="1" count="1" selected="0">
            <x v="0"/>
          </reference>
          <reference field="2" count="1" selected="0">
            <x v="2"/>
          </reference>
        </references>
      </pivotArea>
    </chartFormat>
    <chartFormat chart="1" format="53">
      <pivotArea type="data" outline="0" fieldPosition="0">
        <references count="3">
          <reference field="4294967294" count="1" selected="0">
            <x v="0"/>
          </reference>
          <reference field="1" count="1" selected="0">
            <x v="1"/>
          </reference>
          <reference field="2" count="1" selected="0">
            <x v="2"/>
          </reference>
        </references>
      </pivotArea>
    </chartFormat>
    <chartFormat chart="1" format="54">
      <pivotArea type="data" outline="0" fieldPosition="0">
        <references count="3">
          <reference field="4294967294" count="1" selected="0">
            <x v="0"/>
          </reference>
          <reference field="1" count="1" selected="0">
            <x v="2"/>
          </reference>
          <reference field="2" count="1" selected="0">
            <x v="2"/>
          </reference>
        </references>
      </pivotArea>
    </chartFormat>
    <chartFormat chart="1" format="55">
      <pivotArea type="data" outline="0" fieldPosition="0">
        <references count="3">
          <reference field="4294967294" count="1" selected="0">
            <x v="0"/>
          </reference>
          <reference field="1" count="1" selected="0">
            <x v="3"/>
          </reference>
          <reference field="2" count="1" selected="0">
            <x v="2"/>
          </reference>
        </references>
      </pivotArea>
    </chartFormat>
    <chartFormat chart="1" format="56">
      <pivotArea type="data" outline="0" fieldPosition="0">
        <references count="3">
          <reference field="4294967294" count="1" selected="0">
            <x v="0"/>
          </reference>
          <reference field="1" count="1" selected="0">
            <x v="4"/>
          </reference>
          <reference field="2" count="1" selected="0">
            <x v="2"/>
          </reference>
        </references>
      </pivotArea>
    </chartFormat>
    <chartFormat chart="1" format="57">
      <pivotArea type="data" outline="0" fieldPosition="0">
        <references count="3">
          <reference field="4294967294" count="1" selected="0">
            <x v="0"/>
          </reference>
          <reference field="1" count="1" selected="0">
            <x v="5"/>
          </reference>
          <reference field="2" count="1" selected="0">
            <x v="2"/>
          </reference>
        </references>
      </pivotArea>
    </chartFormat>
    <chartFormat chart="1" format="58">
      <pivotArea type="data" outline="0" fieldPosition="0">
        <references count="3">
          <reference field="4294967294" count="1" selected="0">
            <x v="0"/>
          </reference>
          <reference field="1" count="1" selected="0">
            <x v="6"/>
          </reference>
          <reference field="2" count="1" selected="0">
            <x v="2"/>
          </reference>
        </references>
      </pivotArea>
    </chartFormat>
    <chartFormat chart="1" format="59">
      <pivotArea type="data" outline="0" fieldPosition="0">
        <references count="3">
          <reference field="4294967294" count="1" selected="0">
            <x v="0"/>
          </reference>
          <reference field="1" count="1" selected="0">
            <x v="7"/>
          </reference>
          <reference field="2" count="1" selected="0">
            <x v="2"/>
          </reference>
        </references>
      </pivotArea>
    </chartFormat>
    <chartFormat chart="1" format="60">
      <pivotArea type="data" outline="0" fieldPosition="0">
        <references count="3">
          <reference field="4294967294" count="1" selected="0">
            <x v="0"/>
          </reference>
          <reference field="1" count="1" selected="0">
            <x v="8"/>
          </reference>
          <reference field="2" count="1" selected="0">
            <x v="2"/>
          </reference>
        </references>
      </pivotArea>
    </chartFormat>
    <chartFormat chart="1" format="61">
      <pivotArea type="data" outline="0" fieldPosition="0">
        <references count="3">
          <reference field="4294967294" count="1" selected="0">
            <x v="0"/>
          </reference>
          <reference field="1" count="1" selected="0">
            <x v="9"/>
          </reference>
          <reference field="2" count="1" selected="0">
            <x v="2"/>
          </reference>
        </references>
      </pivotArea>
    </chartFormat>
    <chartFormat chart="1" format="62">
      <pivotArea type="data" outline="0" fieldPosition="0">
        <references count="3">
          <reference field="4294967294" count="1" selected="0">
            <x v="0"/>
          </reference>
          <reference field="1" count="1" selected="0">
            <x v="10"/>
          </reference>
          <reference field="2" count="1" selected="0">
            <x v="2"/>
          </reference>
        </references>
      </pivotArea>
    </chartFormat>
    <chartFormat chart="1" format="63">
      <pivotArea type="data" outline="0" fieldPosition="0">
        <references count="3">
          <reference field="4294967294" count="1" selected="0">
            <x v="0"/>
          </reference>
          <reference field="1" count="1" selected="0">
            <x v="0"/>
          </reference>
          <reference field="2" count="1" selected="0">
            <x v="3"/>
          </reference>
        </references>
      </pivotArea>
    </chartFormat>
    <chartFormat chart="1" format="64">
      <pivotArea type="data" outline="0" fieldPosition="0">
        <references count="3">
          <reference field="4294967294" count="1" selected="0">
            <x v="0"/>
          </reference>
          <reference field="1" count="1" selected="0">
            <x v="1"/>
          </reference>
          <reference field="2" count="1" selected="0">
            <x v="3"/>
          </reference>
        </references>
      </pivotArea>
    </chartFormat>
    <chartFormat chart="1" format="65">
      <pivotArea type="data" outline="0" fieldPosition="0">
        <references count="3">
          <reference field="4294967294" count="1" selected="0">
            <x v="0"/>
          </reference>
          <reference field="1" count="1" selected="0">
            <x v="2"/>
          </reference>
          <reference field="2" count="1" selected="0">
            <x v="3"/>
          </reference>
        </references>
      </pivotArea>
    </chartFormat>
    <chartFormat chart="1" format="66">
      <pivotArea type="data" outline="0" fieldPosition="0">
        <references count="3">
          <reference field="4294967294" count="1" selected="0">
            <x v="0"/>
          </reference>
          <reference field="1" count="1" selected="0">
            <x v="3"/>
          </reference>
          <reference field="2" count="1" selected="0">
            <x v="3"/>
          </reference>
        </references>
      </pivotArea>
    </chartFormat>
    <chartFormat chart="1" format="67">
      <pivotArea type="data" outline="0" fieldPosition="0">
        <references count="3">
          <reference field="4294967294" count="1" selected="0">
            <x v="0"/>
          </reference>
          <reference field="1" count="1" selected="0">
            <x v="4"/>
          </reference>
          <reference field="2" count="1" selected="0">
            <x v="3"/>
          </reference>
        </references>
      </pivotArea>
    </chartFormat>
    <chartFormat chart="1" format="68">
      <pivotArea type="data" outline="0" fieldPosition="0">
        <references count="3">
          <reference field="4294967294" count="1" selected="0">
            <x v="0"/>
          </reference>
          <reference field="1" count="1" selected="0">
            <x v="5"/>
          </reference>
          <reference field="2" count="1" selected="0">
            <x v="3"/>
          </reference>
        </references>
      </pivotArea>
    </chartFormat>
    <chartFormat chart="1" format="69">
      <pivotArea type="data" outline="0" fieldPosition="0">
        <references count="3">
          <reference field="4294967294" count="1" selected="0">
            <x v="0"/>
          </reference>
          <reference field="1" count="1" selected="0">
            <x v="6"/>
          </reference>
          <reference field="2" count="1" selected="0">
            <x v="3"/>
          </reference>
        </references>
      </pivotArea>
    </chartFormat>
    <chartFormat chart="1" format="70">
      <pivotArea type="data" outline="0" fieldPosition="0">
        <references count="3">
          <reference field="4294967294" count="1" selected="0">
            <x v="0"/>
          </reference>
          <reference field="1" count="1" selected="0">
            <x v="7"/>
          </reference>
          <reference field="2" count="1" selected="0">
            <x v="3"/>
          </reference>
        </references>
      </pivotArea>
    </chartFormat>
    <chartFormat chart="1" format="71">
      <pivotArea type="data" outline="0" fieldPosition="0">
        <references count="3">
          <reference field="4294967294" count="1" selected="0">
            <x v="0"/>
          </reference>
          <reference field="1" count="1" selected="0">
            <x v="8"/>
          </reference>
          <reference field="2" count="1" selected="0">
            <x v="3"/>
          </reference>
        </references>
      </pivotArea>
    </chartFormat>
    <chartFormat chart="1" format="72">
      <pivotArea type="data" outline="0" fieldPosition="0">
        <references count="3">
          <reference field="4294967294" count="1" selected="0">
            <x v="0"/>
          </reference>
          <reference field="1" count="1" selected="0">
            <x v="9"/>
          </reference>
          <reference field="2" count="1" selected="0">
            <x v="3"/>
          </reference>
        </references>
      </pivotArea>
    </chartFormat>
    <chartFormat chart="1" format="73">
      <pivotArea type="data" outline="0" fieldPosition="0">
        <references count="3">
          <reference field="4294967294" count="1" selected="0">
            <x v="0"/>
          </reference>
          <reference field="1" count="1" selected="0">
            <x v="10"/>
          </reference>
          <reference field="2" count="1" selected="0">
            <x v="3"/>
          </reference>
        </references>
      </pivotArea>
    </chartFormat>
    <chartFormat chart="1" format="74">
      <pivotArea type="data" outline="0" fieldPosition="0">
        <references count="3">
          <reference field="4294967294" count="1" selected="0">
            <x v="0"/>
          </reference>
          <reference field="1" count="1" selected="0">
            <x v="0"/>
          </reference>
          <reference field="2" count="1" selected="0">
            <x v="4"/>
          </reference>
        </references>
      </pivotArea>
    </chartFormat>
    <chartFormat chart="1" format="75">
      <pivotArea type="data" outline="0" fieldPosition="0">
        <references count="3">
          <reference field="4294967294" count="1" selected="0">
            <x v="0"/>
          </reference>
          <reference field="1" count="1" selected="0">
            <x v="1"/>
          </reference>
          <reference field="2" count="1" selected="0">
            <x v="4"/>
          </reference>
        </references>
      </pivotArea>
    </chartFormat>
    <chartFormat chart="1" format="76">
      <pivotArea type="data" outline="0" fieldPosition="0">
        <references count="3">
          <reference field="4294967294" count="1" selected="0">
            <x v="0"/>
          </reference>
          <reference field="1" count="1" selected="0">
            <x v="2"/>
          </reference>
          <reference field="2" count="1" selected="0">
            <x v="4"/>
          </reference>
        </references>
      </pivotArea>
    </chartFormat>
    <chartFormat chart="1" format="77">
      <pivotArea type="data" outline="0" fieldPosition="0">
        <references count="3">
          <reference field="4294967294" count="1" selected="0">
            <x v="0"/>
          </reference>
          <reference field="1" count="1" selected="0">
            <x v="3"/>
          </reference>
          <reference field="2" count="1" selected="0">
            <x v="4"/>
          </reference>
        </references>
      </pivotArea>
    </chartFormat>
    <chartFormat chart="1" format="78">
      <pivotArea type="data" outline="0" fieldPosition="0">
        <references count="3">
          <reference field="4294967294" count="1" selected="0">
            <x v="0"/>
          </reference>
          <reference field="1" count="1" selected="0">
            <x v="4"/>
          </reference>
          <reference field="2" count="1" selected="0">
            <x v="4"/>
          </reference>
        </references>
      </pivotArea>
    </chartFormat>
    <chartFormat chart="1" format="79">
      <pivotArea type="data" outline="0" fieldPosition="0">
        <references count="3">
          <reference field="4294967294" count="1" selected="0">
            <x v="0"/>
          </reference>
          <reference field="1" count="1" selected="0">
            <x v="5"/>
          </reference>
          <reference field="2" count="1" selected="0">
            <x v="4"/>
          </reference>
        </references>
      </pivotArea>
    </chartFormat>
    <chartFormat chart="1" format="80">
      <pivotArea type="data" outline="0" fieldPosition="0">
        <references count="3">
          <reference field="4294967294" count="1" selected="0">
            <x v="0"/>
          </reference>
          <reference field="1" count="1" selected="0">
            <x v="6"/>
          </reference>
          <reference field="2" count="1" selected="0">
            <x v="4"/>
          </reference>
        </references>
      </pivotArea>
    </chartFormat>
    <chartFormat chart="1" format="81">
      <pivotArea type="data" outline="0" fieldPosition="0">
        <references count="3">
          <reference field="4294967294" count="1" selected="0">
            <x v="0"/>
          </reference>
          <reference field="1" count="1" selected="0">
            <x v="7"/>
          </reference>
          <reference field="2" count="1" selected="0">
            <x v="4"/>
          </reference>
        </references>
      </pivotArea>
    </chartFormat>
    <chartFormat chart="1" format="82">
      <pivotArea type="data" outline="0" fieldPosition="0">
        <references count="3">
          <reference field="4294967294" count="1" selected="0">
            <x v="0"/>
          </reference>
          <reference field="1" count="1" selected="0">
            <x v="8"/>
          </reference>
          <reference field="2" count="1" selected="0">
            <x v="4"/>
          </reference>
        </references>
      </pivotArea>
    </chartFormat>
    <chartFormat chart="1" format="83">
      <pivotArea type="data" outline="0" fieldPosition="0">
        <references count="3">
          <reference field="4294967294" count="1" selected="0">
            <x v="0"/>
          </reference>
          <reference field="1" count="1" selected="0">
            <x v="9"/>
          </reference>
          <reference field="2" count="1" selected="0">
            <x v="4"/>
          </reference>
        </references>
      </pivotArea>
    </chartFormat>
    <chartFormat chart="1" format="84">
      <pivotArea type="data" outline="0" fieldPosition="0">
        <references count="3">
          <reference field="4294967294" count="1" selected="0">
            <x v="0"/>
          </reference>
          <reference field="1" count="1" selected="0">
            <x v="10"/>
          </reference>
          <reference field="2" count="1" selected="0">
            <x v="4"/>
          </reference>
        </references>
      </pivotArea>
    </chartFormat>
    <chartFormat chart="1" format="85">
      <pivotArea type="data" outline="0" fieldPosition="0">
        <references count="3">
          <reference field="4294967294" count="1" selected="0">
            <x v="0"/>
          </reference>
          <reference field="1" count="1" selected="0">
            <x v="0"/>
          </reference>
          <reference field="2" count="1" selected="0">
            <x v="5"/>
          </reference>
        </references>
      </pivotArea>
    </chartFormat>
    <chartFormat chart="1" format="86">
      <pivotArea type="data" outline="0" fieldPosition="0">
        <references count="3">
          <reference field="4294967294" count="1" selected="0">
            <x v="0"/>
          </reference>
          <reference field="1" count="1" selected="0">
            <x v="1"/>
          </reference>
          <reference field="2" count="1" selected="0">
            <x v="5"/>
          </reference>
        </references>
      </pivotArea>
    </chartFormat>
    <chartFormat chart="1" format="87">
      <pivotArea type="data" outline="0" fieldPosition="0">
        <references count="3">
          <reference field="4294967294" count="1" selected="0">
            <x v="0"/>
          </reference>
          <reference field="1" count="1" selected="0">
            <x v="2"/>
          </reference>
          <reference field="2" count="1" selected="0">
            <x v="5"/>
          </reference>
        </references>
      </pivotArea>
    </chartFormat>
    <chartFormat chart="1" format="88">
      <pivotArea type="data" outline="0" fieldPosition="0">
        <references count="3">
          <reference field="4294967294" count="1" selected="0">
            <x v="0"/>
          </reference>
          <reference field="1" count="1" selected="0">
            <x v="3"/>
          </reference>
          <reference field="2" count="1" selected="0">
            <x v="5"/>
          </reference>
        </references>
      </pivotArea>
    </chartFormat>
    <chartFormat chart="1" format="89">
      <pivotArea type="data" outline="0" fieldPosition="0">
        <references count="3">
          <reference field="4294967294" count="1" selected="0">
            <x v="0"/>
          </reference>
          <reference field="1" count="1" selected="0">
            <x v="4"/>
          </reference>
          <reference field="2" count="1" selected="0">
            <x v="5"/>
          </reference>
        </references>
      </pivotArea>
    </chartFormat>
    <chartFormat chart="1" format="90">
      <pivotArea type="data" outline="0" fieldPosition="0">
        <references count="3">
          <reference field="4294967294" count="1" selected="0">
            <x v="0"/>
          </reference>
          <reference field="1" count="1" selected="0">
            <x v="5"/>
          </reference>
          <reference field="2" count="1" selected="0">
            <x v="5"/>
          </reference>
        </references>
      </pivotArea>
    </chartFormat>
    <chartFormat chart="1" format="91">
      <pivotArea type="data" outline="0" fieldPosition="0">
        <references count="3">
          <reference field="4294967294" count="1" selected="0">
            <x v="0"/>
          </reference>
          <reference field="1" count="1" selected="0">
            <x v="6"/>
          </reference>
          <reference field="2" count="1" selected="0">
            <x v="5"/>
          </reference>
        </references>
      </pivotArea>
    </chartFormat>
    <chartFormat chart="1" format="92">
      <pivotArea type="data" outline="0" fieldPosition="0">
        <references count="3">
          <reference field="4294967294" count="1" selected="0">
            <x v="0"/>
          </reference>
          <reference field="1" count="1" selected="0">
            <x v="7"/>
          </reference>
          <reference field="2" count="1" selected="0">
            <x v="5"/>
          </reference>
        </references>
      </pivotArea>
    </chartFormat>
    <chartFormat chart="1" format="93">
      <pivotArea type="data" outline="0" fieldPosition="0">
        <references count="3">
          <reference field="4294967294" count="1" selected="0">
            <x v="0"/>
          </reference>
          <reference field="1" count="1" selected="0">
            <x v="8"/>
          </reference>
          <reference field="2" count="1" selected="0">
            <x v="5"/>
          </reference>
        </references>
      </pivotArea>
    </chartFormat>
    <chartFormat chart="1" format="94">
      <pivotArea type="data" outline="0" fieldPosition="0">
        <references count="3">
          <reference field="4294967294" count="1" selected="0">
            <x v="0"/>
          </reference>
          <reference field="1" count="1" selected="0">
            <x v="9"/>
          </reference>
          <reference field="2" count="1" selected="0">
            <x v="5"/>
          </reference>
        </references>
      </pivotArea>
    </chartFormat>
    <chartFormat chart="1" format="95">
      <pivotArea type="data" outline="0" fieldPosition="0">
        <references count="3">
          <reference field="4294967294" count="1" selected="0">
            <x v="0"/>
          </reference>
          <reference field="1" count="1" selected="0">
            <x v="10"/>
          </reference>
          <reference field="2" count="1" selected="0">
            <x v="5"/>
          </reference>
        </references>
      </pivotArea>
    </chartFormat>
    <chartFormat chart="1" format="96">
      <pivotArea type="data" outline="0" fieldPosition="0">
        <references count="3">
          <reference field="4294967294" count="1" selected="0">
            <x v="0"/>
          </reference>
          <reference field="1" count="1" selected="0">
            <x v="0"/>
          </reference>
          <reference field="2" count="1" selected="0">
            <x v="6"/>
          </reference>
        </references>
      </pivotArea>
    </chartFormat>
    <chartFormat chart="1" format="97">
      <pivotArea type="data" outline="0" fieldPosition="0">
        <references count="3">
          <reference field="4294967294" count="1" selected="0">
            <x v="0"/>
          </reference>
          <reference field="1" count="1" selected="0">
            <x v="1"/>
          </reference>
          <reference field="2" count="1" selected="0">
            <x v="6"/>
          </reference>
        </references>
      </pivotArea>
    </chartFormat>
    <chartFormat chart="1" format="98">
      <pivotArea type="data" outline="0" fieldPosition="0">
        <references count="3">
          <reference field="4294967294" count="1" selected="0">
            <x v="0"/>
          </reference>
          <reference field="1" count="1" selected="0">
            <x v="2"/>
          </reference>
          <reference field="2" count="1" selected="0">
            <x v="6"/>
          </reference>
        </references>
      </pivotArea>
    </chartFormat>
    <chartFormat chart="1" format="99">
      <pivotArea type="data" outline="0" fieldPosition="0">
        <references count="3">
          <reference field="4294967294" count="1" selected="0">
            <x v="0"/>
          </reference>
          <reference field="1" count="1" selected="0">
            <x v="3"/>
          </reference>
          <reference field="2" count="1" selected="0">
            <x v="6"/>
          </reference>
        </references>
      </pivotArea>
    </chartFormat>
    <chartFormat chart="1" format="100">
      <pivotArea type="data" outline="0" fieldPosition="0">
        <references count="3">
          <reference field="4294967294" count="1" selected="0">
            <x v="0"/>
          </reference>
          <reference field="1" count="1" selected="0">
            <x v="4"/>
          </reference>
          <reference field="2" count="1" selected="0">
            <x v="6"/>
          </reference>
        </references>
      </pivotArea>
    </chartFormat>
    <chartFormat chart="1" format="101">
      <pivotArea type="data" outline="0" fieldPosition="0">
        <references count="3">
          <reference field="4294967294" count="1" selected="0">
            <x v="0"/>
          </reference>
          <reference field="1" count="1" selected="0">
            <x v="5"/>
          </reference>
          <reference field="2" count="1" selected="0">
            <x v="6"/>
          </reference>
        </references>
      </pivotArea>
    </chartFormat>
    <chartFormat chart="1" format="102">
      <pivotArea type="data" outline="0" fieldPosition="0">
        <references count="3">
          <reference field="4294967294" count="1" selected="0">
            <x v="0"/>
          </reference>
          <reference field="1" count="1" selected="0">
            <x v="6"/>
          </reference>
          <reference field="2" count="1" selected="0">
            <x v="6"/>
          </reference>
        </references>
      </pivotArea>
    </chartFormat>
    <chartFormat chart="1" format="103">
      <pivotArea type="data" outline="0" fieldPosition="0">
        <references count="3">
          <reference field="4294967294" count="1" selected="0">
            <x v="0"/>
          </reference>
          <reference field="1" count="1" selected="0">
            <x v="7"/>
          </reference>
          <reference field="2" count="1" selected="0">
            <x v="6"/>
          </reference>
        </references>
      </pivotArea>
    </chartFormat>
    <chartFormat chart="1" format="104">
      <pivotArea type="data" outline="0" fieldPosition="0">
        <references count="3">
          <reference field="4294967294" count="1" selected="0">
            <x v="0"/>
          </reference>
          <reference field="1" count="1" selected="0">
            <x v="8"/>
          </reference>
          <reference field="2" count="1" selected="0">
            <x v="6"/>
          </reference>
        </references>
      </pivotArea>
    </chartFormat>
    <chartFormat chart="1" format="105">
      <pivotArea type="data" outline="0" fieldPosition="0">
        <references count="3">
          <reference field="4294967294" count="1" selected="0">
            <x v="0"/>
          </reference>
          <reference field="1" count="1" selected="0">
            <x v="9"/>
          </reference>
          <reference field="2" count="1" selected="0">
            <x v="6"/>
          </reference>
        </references>
      </pivotArea>
    </chartFormat>
    <chartFormat chart="1" format="106">
      <pivotArea type="data" outline="0" fieldPosition="0">
        <references count="3">
          <reference field="4294967294" count="1" selected="0">
            <x v="0"/>
          </reference>
          <reference field="1" count="1" selected="0">
            <x v="10"/>
          </reference>
          <reference field="2" count="1" selected="0">
            <x v="6"/>
          </reference>
        </references>
      </pivotArea>
    </chartFormat>
    <chartFormat chart="1" format="107">
      <pivotArea type="data" outline="0" fieldPosition="0">
        <references count="3">
          <reference field="4294967294" count="1" selected="0">
            <x v="0"/>
          </reference>
          <reference field="1" count="1" selected="0">
            <x v="0"/>
          </reference>
          <reference field="2" count="1" selected="0">
            <x v="7"/>
          </reference>
        </references>
      </pivotArea>
    </chartFormat>
    <chartFormat chart="1" format="108">
      <pivotArea type="data" outline="0" fieldPosition="0">
        <references count="3">
          <reference field="4294967294" count="1" selected="0">
            <x v="0"/>
          </reference>
          <reference field="1" count="1" selected="0">
            <x v="1"/>
          </reference>
          <reference field="2" count="1" selected="0">
            <x v="7"/>
          </reference>
        </references>
      </pivotArea>
    </chartFormat>
    <chartFormat chart="1" format="109">
      <pivotArea type="data" outline="0" fieldPosition="0">
        <references count="3">
          <reference field="4294967294" count="1" selected="0">
            <x v="0"/>
          </reference>
          <reference field="1" count="1" selected="0">
            <x v="2"/>
          </reference>
          <reference field="2" count="1" selected="0">
            <x v="7"/>
          </reference>
        </references>
      </pivotArea>
    </chartFormat>
    <chartFormat chart="1" format="110">
      <pivotArea type="data" outline="0" fieldPosition="0">
        <references count="3">
          <reference field="4294967294" count="1" selected="0">
            <x v="0"/>
          </reference>
          <reference field="1" count="1" selected="0">
            <x v="3"/>
          </reference>
          <reference field="2" count="1" selected="0">
            <x v="7"/>
          </reference>
        </references>
      </pivotArea>
    </chartFormat>
    <chartFormat chart="1" format="111">
      <pivotArea type="data" outline="0" fieldPosition="0">
        <references count="3">
          <reference field="4294967294" count="1" selected="0">
            <x v="0"/>
          </reference>
          <reference field="1" count="1" selected="0">
            <x v="4"/>
          </reference>
          <reference field="2" count="1" selected="0">
            <x v="7"/>
          </reference>
        </references>
      </pivotArea>
    </chartFormat>
    <chartFormat chart="1" format="112">
      <pivotArea type="data" outline="0" fieldPosition="0">
        <references count="3">
          <reference field="4294967294" count="1" selected="0">
            <x v="0"/>
          </reference>
          <reference field="1" count="1" selected="0">
            <x v="5"/>
          </reference>
          <reference field="2" count="1" selected="0">
            <x v="7"/>
          </reference>
        </references>
      </pivotArea>
    </chartFormat>
    <chartFormat chart="1" format="113">
      <pivotArea type="data" outline="0" fieldPosition="0">
        <references count="3">
          <reference field="4294967294" count="1" selected="0">
            <x v="0"/>
          </reference>
          <reference field="1" count="1" selected="0">
            <x v="6"/>
          </reference>
          <reference field="2" count="1" selected="0">
            <x v="7"/>
          </reference>
        </references>
      </pivotArea>
    </chartFormat>
    <chartFormat chart="1" format="114">
      <pivotArea type="data" outline="0" fieldPosition="0">
        <references count="3">
          <reference field="4294967294" count="1" selected="0">
            <x v="0"/>
          </reference>
          <reference field="1" count="1" selected="0">
            <x v="7"/>
          </reference>
          <reference field="2" count="1" selected="0">
            <x v="7"/>
          </reference>
        </references>
      </pivotArea>
    </chartFormat>
    <chartFormat chart="1" format="115">
      <pivotArea type="data" outline="0" fieldPosition="0">
        <references count="3">
          <reference field="4294967294" count="1" selected="0">
            <x v="0"/>
          </reference>
          <reference field="1" count="1" selected="0">
            <x v="8"/>
          </reference>
          <reference field="2" count="1" selected="0">
            <x v="7"/>
          </reference>
        </references>
      </pivotArea>
    </chartFormat>
    <chartFormat chart="1" format="116">
      <pivotArea type="data" outline="0" fieldPosition="0">
        <references count="3">
          <reference field="4294967294" count="1" selected="0">
            <x v="0"/>
          </reference>
          <reference field="1" count="1" selected="0">
            <x v="9"/>
          </reference>
          <reference field="2" count="1" selected="0">
            <x v="7"/>
          </reference>
        </references>
      </pivotArea>
    </chartFormat>
    <chartFormat chart="1" format="117">
      <pivotArea type="data" outline="0" fieldPosition="0">
        <references count="3">
          <reference field="4294967294" count="1" selected="0">
            <x v="0"/>
          </reference>
          <reference field="1" count="1" selected="0">
            <x v="10"/>
          </reference>
          <reference field="2" count="1" selected="0">
            <x v="7"/>
          </reference>
        </references>
      </pivotArea>
    </chartFormat>
    <chartFormat chart="1" format="118">
      <pivotArea type="data" outline="0" fieldPosition="0">
        <references count="3">
          <reference field="4294967294" count="1" selected="0">
            <x v="0"/>
          </reference>
          <reference field="1" count="1" selected="0">
            <x v="0"/>
          </reference>
          <reference field="2" count="1" selected="0">
            <x v="8"/>
          </reference>
        </references>
      </pivotArea>
    </chartFormat>
    <chartFormat chart="1" format="119">
      <pivotArea type="data" outline="0" fieldPosition="0">
        <references count="3">
          <reference field="4294967294" count="1" selected="0">
            <x v="0"/>
          </reference>
          <reference field="1" count="1" selected="0">
            <x v="1"/>
          </reference>
          <reference field="2" count="1" selected="0">
            <x v="8"/>
          </reference>
        </references>
      </pivotArea>
    </chartFormat>
    <chartFormat chart="1" format="120">
      <pivotArea type="data" outline="0" fieldPosition="0">
        <references count="3">
          <reference field="4294967294" count="1" selected="0">
            <x v="0"/>
          </reference>
          <reference field="1" count="1" selected="0">
            <x v="2"/>
          </reference>
          <reference field="2" count="1" selected="0">
            <x v="8"/>
          </reference>
        </references>
      </pivotArea>
    </chartFormat>
    <chartFormat chart="1" format="121">
      <pivotArea type="data" outline="0" fieldPosition="0">
        <references count="3">
          <reference field="4294967294" count="1" selected="0">
            <x v="0"/>
          </reference>
          <reference field="1" count="1" selected="0">
            <x v="3"/>
          </reference>
          <reference field="2" count="1" selected="0">
            <x v="8"/>
          </reference>
        </references>
      </pivotArea>
    </chartFormat>
    <chartFormat chart="1" format="122">
      <pivotArea type="data" outline="0" fieldPosition="0">
        <references count="3">
          <reference field="4294967294" count="1" selected="0">
            <x v="0"/>
          </reference>
          <reference field="1" count="1" selected="0">
            <x v="4"/>
          </reference>
          <reference field="2" count="1" selected="0">
            <x v="8"/>
          </reference>
        </references>
      </pivotArea>
    </chartFormat>
    <chartFormat chart="1" format="123">
      <pivotArea type="data" outline="0" fieldPosition="0">
        <references count="3">
          <reference field="4294967294" count="1" selected="0">
            <x v="0"/>
          </reference>
          <reference field="1" count="1" selected="0">
            <x v="5"/>
          </reference>
          <reference field="2" count="1" selected="0">
            <x v="8"/>
          </reference>
        </references>
      </pivotArea>
    </chartFormat>
    <chartFormat chart="1" format="124">
      <pivotArea type="data" outline="0" fieldPosition="0">
        <references count="3">
          <reference field="4294967294" count="1" selected="0">
            <x v="0"/>
          </reference>
          <reference field="1" count="1" selected="0">
            <x v="6"/>
          </reference>
          <reference field="2" count="1" selected="0">
            <x v="8"/>
          </reference>
        </references>
      </pivotArea>
    </chartFormat>
    <chartFormat chart="1" format="125">
      <pivotArea type="data" outline="0" fieldPosition="0">
        <references count="3">
          <reference field="4294967294" count="1" selected="0">
            <x v="0"/>
          </reference>
          <reference field="1" count="1" selected="0">
            <x v="7"/>
          </reference>
          <reference field="2" count="1" selected="0">
            <x v="8"/>
          </reference>
        </references>
      </pivotArea>
    </chartFormat>
    <chartFormat chart="1" format="126">
      <pivotArea type="data" outline="0" fieldPosition="0">
        <references count="3">
          <reference field="4294967294" count="1" selected="0">
            <x v="0"/>
          </reference>
          <reference field="1" count="1" selected="0">
            <x v="8"/>
          </reference>
          <reference field="2" count="1" selected="0">
            <x v="8"/>
          </reference>
        </references>
      </pivotArea>
    </chartFormat>
    <chartFormat chart="1" format="127">
      <pivotArea type="data" outline="0" fieldPosition="0">
        <references count="3">
          <reference field="4294967294" count="1" selected="0">
            <x v="0"/>
          </reference>
          <reference field="1" count="1" selected="0">
            <x v="9"/>
          </reference>
          <reference field="2" count="1" selected="0">
            <x v="8"/>
          </reference>
        </references>
      </pivotArea>
    </chartFormat>
    <chartFormat chart="1" format="128">
      <pivotArea type="data" outline="0" fieldPosition="0">
        <references count="3">
          <reference field="4294967294" count="1" selected="0">
            <x v="0"/>
          </reference>
          <reference field="1" count="1" selected="0">
            <x v="10"/>
          </reference>
          <reference field="2" count="1" selected="0">
            <x v="8"/>
          </reference>
        </references>
      </pivotArea>
    </chartFormat>
    <chartFormat chart="1" format="129">
      <pivotArea type="data" outline="0" fieldPosition="0">
        <references count="3">
          <reference field="4294967294" count="1" selected="0">
            <x v="0"/>
          </reference>
          <reference field="1" count="1" selected="0">
            <x v="0"/>
          </reference>
          <reference field="2" count="1" selected="0">
            <x v="9"/>
          </reference>
        </references>
      </pivotArea>
    </chartFormat>
    <chartFormat chart="1" format="130">
      <pivotArea type="data" outline="0" fieldPosition="0">
        <references count="3">
          <reference field="4294967294" count="1" selected="0">
            <x v="0"/>
          </reference>
          <reference field="1" count="1" selected="0">
            <x v="1"/>
          </reference>
          <reference field="2" count="1" selected="0">
            <x v="9"/>
          </reference>
        </references>
      </pivotArea>
    </chartFormat>
    <chartFormat chart="1" format="131">
      <pivotArea type="data" outline="0" fieldPosition="0">
        <references count="3">
          <reference field="4294967294" count="1" selected="0">
            <x v="0"/>
          </reference>
          <reference field="1" count="1" selected="0">
            <x v="2"/>
          </reference>
          <reference field="2" count="1" selected="0">
            <x v="9"/>
          </reference>
        </references>
      </pivotArea>
    </chartFormat>
    <chartFormat chart="1" format="132">
      <pivotArea type="data" outline="0" fieldPosition="0">
        <references count="3">
          <reference field="4294967294" count="1" selected="0">
            <x v="0"/>
          </reference>
          <reference field="1" count="1" selected="0">
            <x v="3"/>
          </reference>
          <reference field="2" count="1" selected="0">
            <x v="9"/>
          </reference>
        </references>
      </pivotArea>
    </chartFormat>
    <chartFormat chart="1" format="133">
      <pivotArea type="data" outline="0" fieldPosition="0">
        <references count="3">
          <reference field="4294967294" count="1" selected="0">
            <x v="0"/>
          </reference>
          <reference field="1" count="1" selected="0">
            <x v="4"/>
          </reference>
          <reference field="2" count="1" selected="0">
            <x v="9"/>
          </reference>
        </references>
      </pivotArea>
    </chartFormat>
    <chartFormat chart="1" format="134">
      <pivotArea type="data" outline="0" fieldPosition="0">
        <references count="3">
          <reference field="4294967294" count="1" selected="0">
            <x v="0"/>
          </reference>
          <reference field="1" count="1" selected="0">
            <x v="5"/>
          </reference>
          <reference field="2" count="1" selected="0">
            <x v="9"/>
          </reference>
        </references>
      </pivotArea>
    </chartFormat>
    <chartFormat chart="1" format="135">
      <pivotArea type="data" outline="0" fieldPosition="0">
        <references count="3">
          <reference field="4294967294" count="1" selected="0">
            <x v="0"/>
          </reference>
          <reference field="1" count="1" selected="0">
            <x v="6"/>
          </reference>
          <reference field="2" count="1" selected="0">
            <x v="9"/>
          </reference>
        </references>
      </pivotArea>
    </chartFormat>
    <chartFormat chart="1" format="136">
      <pivotArea type="data" outline="0" fieldPosition="0">
        <references count="3">
          <reference field="4294967294" count="1" selected="0">
            <x v="0"/>
          </reference>
          <reference field="1" count="1" selected="0">
            <x v="7"/>
          </reference>
          <reference field="2" count="1" selected="0">
            <x v="9"/>
          </reference>
        </references>
      </pivotArea>
    </chartFormat>
    <chartFormat chart="1" format="137">
      <pivotArea type="data" outline="0" fieldPosition="0">
        <references count="3">
          <reference field="4294967294" count="1" selected="0">
            <x v="0"/>
          </reference>
          <reference field="1" count="1" selected="0">
            <x v="8"/>
          </reference>
          <reference field="2" count="1" selected="0">
            <x v="9"/>
          </reference>
        </references>
      </pivotArea>
    </chartFormat>
    <chartFormat chart="1" format="138">
      <pivotArea type="data" outline="0" fieldPosition="0">
        <references count="3">
          <reference field="4294967294" count="1" selected="0">
            <x v="0"/>
          </reference>
          <reference field="1" count="1" selected="0">
            <x v="9"/>
          </reference>
          <reference field="2" count="1" selected="0">
            <x v="9"/>
          </reference>
        </references>
      </pivotArea>
    </chartFormat>
    <chartFormat chart="1" format="139">
      <pivotArea type="data" outline="0" fieldPosition="0">
        <references count="3">
          <reference field="4294967294" count="1" selected="0">
            <x v="0"/>
          </reference>
          <reference field="1" count="1" selected="0">
            <x v="10"/>
          </reference>
          <reference field="2" count="1" selected="0">
            <x v="9"/>
          </reference>
        </references>
      </pivotArea>
    </chartFormat>
    <chartFormat chart="1" format="140">
      <pivotArea type="data" outline="0" fieldPosition="0">
        <references count="3">
          <reference field="4294967294" count="1" selected="0">
            <x v="0"/>
          </reference>
          <reference field="1" count="1" selected="0">
            <x v="0"/>
          </reference>
          <reference field="2" count="1" selected="0">
            <x v="10"/>
          </reference>
        </references>
      </pivotArea>
    </chartFormat>
    <chartFormat chart="1" format="141">
      <pivotArea type="data" outline="0" fieldPosition="0">
        <references count="3">
          <reference field="4294967294" count="1" selected="0">
            <x v="0"/>
          </reference>
          <reference field="1" count="1" selected="0">
            <x v="1"/>
          </reference>
          <reference field="2" count="1" selected="0">
            <x v="10"/>
          </reference>
        </references>
      </pivotArea>
    </chartFormat>
    <chartFormat chart="1" format="142">
      <pivotArea type="data" outline="0" fieldPosition="0">
        <references count="3">
          <reference field="4294967294" count="1" selected="0">
            <x v="0"/>
          </reference>
          <reference field="1" count="1" selected="0">
            <x v="2"/>
          </reference>
          <reference field="2" count="1" selected="0">
            <x v="10"/>
          </reference>
        </references>
      </pivotArea>
    </chartFormat>
    <chartFormat chart="1" format="143">
      <pivotArea type="data" outline="0" fieldPosition="0">
        <references count="3">
          <reference field="4294967294" count="1" selected="0">
            <x v="0"/>
          </reference>
          <reference field="1" count="1" selected="0">
            <x v="3"/>
          </reference>
          <reference field="2" count="1" selected="0">
            <x v="10"/>
          </reference>
        </references>
      </pivotArea>
    </chartFormat>
    <chartFormat chart="1" format="144">
      <pivotArea type="data" outline="0" fieldPosition="0">
        <references count="3">
          <reference field="4294967294" count="1" selected="0">
            <x v="0"/>
          </reference>
          <reference field="1" count="1" selected="0">
            <x v="4"/>
          </reference>
          <reference field="2" count="1" selected="0">
            <x v="10"/>
          </reference>
        </references>
      </pivotArea>
    </chartFormat>
    <chartFormat chart="1" format="145">
      <pivotArea type="data" outline="0" fieldPosition="0">
        <references count="3">
          <reference field="4294967294" count="1" selected="0">
            <x v="0"/>
          </reference>
          <reference field="1" count="1" selected="0">
            <x v="5"/>
          </reference>
          <reference field="2" count="1" selected="0">
            <x v="10"/>
          </reference>
        </references>
      </pivotArea>
    </chartFormat>
    <chartFormat chart="1" format="146">
      <pivotArea type="data" outline="0" fieldPosition="0">
        <references count="3">
          <reference field="4294967294" count="1" selected="0">
            <x v="0"/>
          </reference>
          <reference field="1" count="1" selected="0">
            <x v="6"/>
          </reference>
          <reference field="2" count="1" selected="0">
            <x v="10"/>
          </reference>
        </references>
      </pivotArea>
    </chartFormat>
    <chartFormat chart="1" format="147">
      <pivotArea type="data" outline="0" fieldPosition="0">
        <references count="3">
          <reference field="4294967294" count="1" selected="0">
            <x v="0"/>
          </reference>
          <reference field="1" count="1" selected="0">
            <x v="7"/>
          </reference>
          <reference field="2" count="1" selected="0">
            <x v="10"/>
          </reference>
        </references>
      </pivotArea>
    </chartFormat>
    <chartFormat chart="1" format="148">
      <pivotArea type="data" outline="0" fieldPosition="0">
        <references count="3">
          <reference field="4294967294" count="1" selected="0">
            <x v="0"/>
          </reference>
          <reference field="1" count="1" selected="0">
            <x v="8"/>
          </reference>
          <reference field="2" count="1" selected="0">
            <x v="10"/>
          </reference>
        </references>
      </pivotArea>
    </chartFormat>
    <chartFormat chart="1" format="149">
      <pivotArea type="data" outline="0" fieldPosition="0">
        <references count="3">
          <reference field="4294967294" count="1" selected="0">
            <x v="0"/>
          </reference>
          <reference field="1" count="1" selected="0">
            <x v="9"/>
          </reference>
          <reference field="2" count="1" selected="0">
            <x v="10"/>
          </reference>
        </references>
      </pivotArea>
    </chartFormat>
    <chartFormat chart="1" format="150">
      <pivotArea type="data" outline="0" fieldPosition="0">
        <references count="3">
          <reference field="4294967294" count="1" selected="0">
            <x v="0"/>
          </reference>
          <reference field="1" count="1" selected="0">
            <x v="1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15" firstHeaderRow="1" firstDataRow="1" firstDataCol="1" rowPageCount="1" colPageCount="1"/>
  <pivotFields count="6">
    <pivotField showAll="0">
      <items count="7">
        <item h="1" x="0"/>
        <item h="1" x="1"/>
        <item h="1" x="2"/>
        <item h="1" x="3"/>
        <item h="1" x="4"/>
        <item x="5"/>
        <item t="default"/>
      </items>
    </pivotField>
    <pivotField axis="axisPage" showAll="0">
      <items count="12">
        <item x="0"/>
        <item x="1"/>
        <item x="2"/>
        <item x="3"/>
        <item x="4"/>
        <item x="5"/>
        <item x="6"/>
        <item x="7"/>
        <item x="8"/>
        <item x="9"/>
        <item x="10"/>
        <item t="default"/>
      </items>
    </pivotField>
    <pivotField axis="axisRow" showAll="0" sortType="ascending">
      <items count="12">
        <item x="0"/>
        <item x="1"/>
        <item x="2"/>
        <item x="3"/>
        <item x="4"/>
        <item x="5"/>
        <item x="6"/>
        <item x="7"/>
        <item x="8"/>
        <item x="9"/>
        <item x="10"/>
        <item t="default"/>
      </items>
    </pivotField>
    <pivotField showAll="0"/>
    <pivotField dataField="1" showAll="0"/>
    <pivotField showAll="0"/>
  </pivotFields>
  <rowFields count="1">
    <field x="2"/>
  </rowFields>
  <rowItems count="12">
    <i>
      <x/>
    </i>
    <i>
      <x v="1"/>
    </i>
    <i>
      <x v="2"/>
    </i>
    <i>
      <x v="3"/>
    </i>
    <i>
      <x v="4"/>
    </i>
    <i>
      <x v="5"/>
    </i>
    <i>
      <x v="6"/>
    </i>
    <i>
      <x v="7"/>
    </i>
    <i>
      <x v="8"/>
    </i>
    <i>
      <x v="9"/>
    </i>
    <i>
      <x v="10"/>
    </i>
    <i t="grand">
      <x/>
    </i>
  </rowItems>
  <colItems count="1">
    <i/>
  </colItems>
  <pageFields count="1">
    <pageField fld="1" item="4" hier="-1"/>
  </pageFields>
  <dataFields count="1">
    <dataField name="Sum of WEP_CWRT" fld="4" baseField="0" baseItem="0"/>
  </dataFields>
  <formats count="1">
    <format dxfId="5">
      <pivotArea outline="0" collapsedLevelsAreSubtotals="1" fieldPosition="0"/>
    </format>
  </formats>
  <chartFormats count="12">
    <chartFormat chart="1" format="16" series="1">
      <pivotArea type="data" outline="0" fieldPosition="0">
        <references count="1">
          <reference field="4294967294" count="1" selected="0">
            <x v="0"/>
          </reference>
        </references>
      </pivotArea>
    </chartFormat>
    <chartFormat chart="1" format="17">
      <pivotArea type="data" outline="0" fieldPosition="0">
        <references count="2">
          <reference field="4294967294" count="1" selected="0">
            <x v="0"/>
          </reference>
          <reference field="2" count="1" selected="0">
            <x v="0"/>
          </reference>
        </references>
      </pivotArea>
    </chartFormat>
    <chartFormat chart="1" format="18">
      <pivotArea type="data" outline="0" fieldPosition="0">
        <references count="2">
          <reference field="4294967294" count="1" selected="0">
            <x v="0"/>
          </reference>
          <reference field="2" count="1" selected="0">
            <x v="1"/>
          </reference>
        </references>
      </pivotArea>
    </chartFormat>
    <chartFormat chart="1" format="19">
      <pivotArea type="data" outline="0" fieldPosition="0">
        <references count="2">
          <reference field="4294967294" count="1" selected="0">
            <x v="0"/>
          </reference>
          <reference field="2" count="1" selected="0">
            <x v="2"/>
          </reference>
        </references>
      </pivotArea>
    </chartFormat>
    <chartFormat chart="1" format="20">
      <pivotArea type="data" outline="0" fieldPosition="0">
        <references count="2">
          <reference field="4294967294" count="1" selected="0">
            <x v="0"/>
          </reference>
          <reference field="2" count="1" selected="0">
            <x v="3"/>
          </reference>
        </references>
      </pivotArea>
    </chartFormat>
    <chartFormat chart="1" format="21">
      <pivotArea type="data" outline="0" fieldPosition="0">
        <references count="2">
          <reference field="4294967294" count="1" selected="0">
            <x v="0"/>
          </reference>
          <reference field="2" count="1" selected="0">
            <x v="4"/>
          </reference>
        </references>
      </pivotArea>
    </chartFormat>
    <chartFormat chart="1" format="22">
      <pivotArea type="data" outline="0" fieldPosition="0">
        <references count="2">
          <reference field="4294967294" count="1" selected="0">
            <x v="0"/>
          </reference>
          <reference field="2" count="1" selected="0">
            <x v="5"/>
          </reference>
        </references>
      </pivotArea>
    </chartFormat>
    <chartFormat chart="1" format="23">
      <pivotArea type="data" outline="0" fieldPosition="0">
        <references count="2">
          <reference field="4294967294" count="1" selected="0">
            <x v="0"/>
          </reference>
          <reference field="2" count="1" selected="0">
            <x v="6"/>
          </reference>
        </references>
      </pivotArea>
    </chartFormat>
    <chartFormat chart="1" format="24">
      <pivotArea type="data" outline="0" fieldPosition="0">
        <references count="2">
          <reference field="4294967294" count="1" selected="0">
            <x v="0"/>
          </reference>
          <reference field="2" count="1" selected="0">
            <x v="7"/>
          </reference>
        </references>
      </pivotArea>
    </chartFormat>
    <chartFormat chart="1" format="25">
      <pivotArea type="data" outline="0" fieldPosition="0">
        <references count="2">
          <reference field="4294967294" count="1" selected="0">
            <x v="0"/>
          </reference>
          <reference field="2" count="1" selected="0">
            <x v="8"/>
          </reference>
        </references>
      </pivotArea>
    </chartFormat>
    <chartFormat chart="1" format="26">
      <pivotArea type="data" outline="0" fieldPosition="0">
        <references count="2">
          <reference field="4294967294" count="1" selected="0">
            <x v="0"/>
          </reference>
          <reference field="2" count="1" selected="0">
            <x v="9"/>
          </reference>
        </references>
      </pivotArea>
    </chartFormat>
    <chartFormat chart="1" format="27">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00000000-0013-0000-FFFF-FFFF01000000}" sourceName="site">
  <pivotTables>
    <pivotTable tabId="2" name="PivotTable1"/>
    <pivotTable tabId="2" name="PivotTable3"/>
  </pivotTables>
  <data>
    <tabular pivotCacheId="1041970129">
      <items count="11">
        <i x="2"/>
        <i x="3"/>
        <i x="4"/>
        <i x="7"/>
        <i x="8"/>
        <i x="1"/>
        <i x="6" s="1"/>
        <i x="10"/>
        <i x="5"/>
        <i x="0"/>
        <i x="9"/>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1" xr10:uid="{00000000-0013-0000-FFFF-FFFF02000000}" sourceName="site">
  <pivotTables>
    <pivotTable tabId="3" name="PivotTable1"/>
  </pivotTables>
  <data>
    <tabular pivotCacheId="121941964">
      <items count="11">
        <i x="0"/>
        <i x="8"/>
        <i x="1"/>
        <i x="10"/>
        <i x="2"/>
        <i x="3"/>
        <i x="4" s="1"/>
        <i x="9"/>
        <i x="5"/>
        <i x="6"/>
        <i x="7"/>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4000000}" sourceName="year">
  <pivotTables>
    <pivotTable tabId="5" name="PivotTable1"/>
  </pivotTables>
  <data>
    <tabular pivotCacheId="121941964">
      <items count="6">
        <i x="0"/>
        <i x="1"/>
        <i x="2"/>
        <i x="3"/>
        <i x="4"/>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21" xr10:uid="{00000000-0013-0000-FFFF-FFFF05000000}" sourceName="site">
  <pivotTables>
    <pivotTable tabId="7" name="PivotTable1"/>
  </pivotTables>
  <data>
    <tabular pivotCacheId="1340520053">
      <items count="11">
        <i x="2"/>
        <i x="3"/>
        <i x="4"/>
        <i x="7"/>
        <i x="8"/>
        <i x="1"/>
        <i x="6" s="1"/>
        <i x="10"/>
        <i x="5"/>
        <i x="0"/>
        <i x="9"/>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00000000-0013-0000-FFFF-FFFF06000000}" sourceName="year">
  <pivotTables>
    <pivotTable tabId="3" name="PivotTable1"/>
  </pivotTables>
  <data>
    <tabular pivotCacheId="121941964">
      <items count="6">
        <i x="0"/>
        <i x="1"/>
        <i x="2"/>
        <i x="3"/>
        <i x="4"/>
        <i x="5"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reshold" xr10:uid="{D6D602C4-B90C-41E5-A85E-3852F6252355}" sourceName="threshold">
  <pivotTables>
    <pivotTable tabId="11" name="PivotTable1"/>
    <pivotTable tabId="11" name="PivotTable3"/>
  </pivotTables>
  <data>
    <tabular pivotCacheId="1041970129">
      <items count="5">
        <i x="0" s="1"/>
        <i x="1"/>
        <i x="2"/>
        <i x="3"/>
        <i x="4"/>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2" xr10:uid="{D6AF2D0C-FB98-4719-81AD-5E0995228486}" sourceName="site">
  <pivotTables>
    <pivotTable tabId="13" name="PivotTable1"/>
  </pivotTables>
  <data>
    <tabular pivotCacheId="1041970129">
      <items count="11">
        <i x="2"/>
        <i x="3"/>
        <i x="4"/>
        <i x="7"/>
        <i x="8"/>
        <i x="1"/>
        <i x="6" s="1"/>
        <i x="10"/>
        <i x="5"/>
        <i x="0"/>
        <i x="9"/>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3" xr10:uid="{F135E088-A13C-444A-937A-D50C6C3AFDE8}" sourceName="site">
  <pivotTables>
    <pivotTable tabId="14" name="PivotTable1"/>
  </pivotTables>
  <data>
    <tabular pivotCacheId="127209644">
      <items count="11">
        <i x="2"/>
        <i x="3"/>
        <i x="4"/>
        <i x="7"/>
        <i x="8"/>
        <i x="1"/>
        <i x="6" s="1"/>
        <i x="10"/>
        <i x="5"/>
        <i x="0"/>
        <i x="9"/>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reshold11" xr10:uid="{005F5DB2-F1A8-4472-BFF7-8A4C7AA9F562}" sourceName="threshold">
  <pivotTables>
    <pivotTable tabId="14" name="PivotTable1"/>
  </pivotTables>
  <data>
    <tabular pivotCacheId="127209644">
      <items count="4">
        <i x="0" s="1"/>
        <i x="1"/>
        <i x="2"/>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4" xr10:uid="{F91E81FA-0F63-4273-A68C-FB78AD65815E}" cache="Slicer_site3" caption="site" startItem="1" rowHeight="234950"/>
  <slicer name="threshold 2" xr10:uid="{11D827EC-E172-433B-A506-E4D80723F121}" cache="Slicer_threshold11" caption="threshold"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00000000-0014-0000-FFFF-FFFF05000000}" cache="Slicer_site" caption="site" startItem="1"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hreshold" xr10:uid="{6AEC46C9-A5BA-4618-ADD7-80C933B9E7CC}" cache="Slicer_threshold" caption="threshold" rowHeight="2349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2" xr10:uid="{A2FDE5B0-9812-4CF6-8706-443A471A701E}" cache="Slicer_site2" caption="site" startItem="3" rowHeight="23495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3" xr10:uid="{00000000-0014-0000-FFFF-FFFF01000000}" cache="Slicer_site21" caption="site" rowHeight="23495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2000000}" cache="Slicer_year1" caption="year" rowHeight="23495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1" xr10:uid="{00000000-0014-0000-FFFF-FFFF03000000}" cache="Slicer_site1" caption="site" rowHeight="234950"/>
  <slicer name="year 2" xr10:uid="{00000000-0014-0000-FFFF-FFFF04000000}" cache="Slicer_year2" caption="year"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8.xml"/></Relationships>
</file>

<file path=xl/worksheets/_rels/sheet8.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6DF47-1049-46DF-AB80-82127F637805}">
  <dimension ref="A1:H9"/>
  <sheetViews>
    <sheetView workbookViewId="0">
      <selection activeCell="B19" sqref="B19"/>
    </sheetView>
  </sheetViews>
  <sheetFormatPr defaultRowHeight="14.4" x14ac:dyDescent="0.3"/>
  <cols>
    <col min="1" max="1" width="11.109375" customWidth="1"/>
    <col min="2" max="2" width="27.77734375" customWidth="1"/>
  </cols>
  <sheetData>
    <row r="1" spans="1:8" x14ac:dyDescent="0.3">
      <c r="A1" s="5" t="s">
        <v>73</v>
      </c>
      <c r="B1" s="5"/>
      <c r="C1" s="5"/>
      <c r="D1" s="5"/>
      <c r="E1" s="5"/>
      <c r="F1" s="5"/>
      <c r="G1" s="5"/>
      <c r="H1" s="5"/>
    </row>
    <row r="2" spans="1:8" ht="167.4" customHeight="1" x14ac:dyDescent="0.3">
      <c r="A2" s="6" t="s">
        <v>89</v>
      </c>
      <c r="B2" s="6"/>
      <c r="C2" s="6"/>
      <c r="D2" s="6"/>
      <c r="E2" s="6"/>
      <c r="F2" s="6"/>
      <c r="G2" s="6"/>
      <c r="H2" s="6"/>
    </row>
    <row r="5" spans="1:8" x14ac:dyDescent="0.3">
      <c r="A5" s="7" t="s">
        <v>74</v>
      </c>
      <c r="B5" s="5" t="s">
        <v>75</v>
      </c>
      <c r="C5" s="5"/>
      <c r="D5" s="5"/>
      <c r="E5" s="5"/>
      <c r="F5" s="5" t="s">
        <v>76</v>
      </c>
      <c r="G5" s="5"/>
      <c r="H5" s="5"/>
    </row>
    <row r="6" spans="1:8" ht="45" customHeight="1" x14ac:dyDescent="0.3">
      <c r="A6" s="8" t="s">
        <v>77</v>
      </c>
      <c r="B6" s="9" t="s">
        <v>83</v>
      </c>
      <c r="C6" s="9"/>
      <c r="D6" s="9"/>
      <c r="E6" s="9"/>
      <c r="F6" s="10" t="s">
        <v>87</v>
      </c>
      <c r="G6" s="10"/>
      <c r="H6" s="10"/>
    </row>
    <row r="7" spans="1:8" ht="43.8" customHeight="1" x14ac:dyDescent="0.3">
      <c r="A7" s="16" t="s">
        <v>84</v>
      </c>
      <c r="B7" s="11" t="s">
        <v>85</v>
      </c>
      <c r="C7" s="11"/>
      <c r="D7" s="11"/>
      <c r="E7" s="11"/>
      <c r="F7" s="12" t="s">
        <v>86</v>
      </c>
      <c r="G7" s="12"/>
      <c r="H7" s="12"/>
    </row>
    <row r="8" spans="1:8" ht="43.8" customHeight="1" x14ac:dyDescent="0.3">
      <c r="A8" s="8" t="s">
        <v>78</v>
      </c>
      <c r="B8" s="11" t="s">
        <v>81</v>
      </c>
      <c r="C8" s="11"/>
      <c r="D8" s="11"/>
      <c r="E8" s="11"/>
      <c r="F8" s="12" t="s">
        <v>88</v>
      </c>
      <c r="G8" s="12"/>
      <c r="H8" s="12"/>
    </row>
    <row r="9" spans="1:8" ht="41.4" customHeight="1" x14ac:dyDescent="0.3">
      <c r="A9" s="13" t="s">
        <v>80</v>
      </c>
      <c r="B9" s="14" t="s">
        <v>82</v>
      </c>
      <c r="C9" s="14"/>
      <c r="D9" s="14"/>
      <c r="E9" s="14"/>
      <c r="F9" s="15" t="s">
        <v>79</v>
      </c>
      <c r="G9" s="15"/>
      <c r="H9" s="15"/>
    </row>
  </sheetData>
  <mergeCells count="9">
    <mergeCell ref="A2:H2"/>
    <mergeCell ref="B6:E6"/>
    <mergeCell ref="F6:H6"/>
    <mergeCell ref="B7:E7"/>
    <mergeCell ref="F7:H7"/>
    <mergeCell ref="B9:E9"/>
    <mergeCell ref="F9:H9"/>
    <mergeCell ref="B8:E8"/>
    <mergeCell ref="F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2150-39A2-4A54-912E-3A606DE160DE}">
  <dimension ref="B1:M68"/>
  <sheetViews>
    <sheetView workbookViewId="0">
      <selection activeCell="M14" sqref="M14"/>
    </sheetView>
  </sheetViews>
  <sheetFormatPr defaultRowHeight="14.4" x14ac:dyDescent="0.3"/>
  <cols>
    <col min="2" max="2" width="12.5546875" bestFit="1" customWidth="1"/>
    <col min="3" max="3" width="6.88671875" bestFit="1" customWidth="1"/>
    <col min="4" max="4" width="14.109375" bestFit="1" customWidth="1"/>
    <col min="9" max="9" width="14.109375" bestFit="1" customWidth="1"/>
  </cols>
  <sheetData>
    <row r="1" spans="2:13" x14ac:dyDescent="0.3">
      <c r="B1" s="1" t="s">
        <v>56</v>
      </c>
      <c r="C1" t="s">
        <v>57</v>
      </c>
      <c r="H1" s="4" t="s">
        <v>58</v>
      </c>
      <c r="I1" s="4">
        <v>70</v>
      </c>
      <c r="J1" s="4">
        <v>71</v>
      </c>
      <c r="K1" s="4">
        <v>76</v>
      </c>
      <c r="L1" s="4">
        <v>80</v>
      </c>
      <c r="M1" t="s">
        <v>60</v>
      </c>
    </row>
    <row r="2" spans="2:13" x14ac:dyDescent="0.3">
      <c r="H2" t="s">
        <v>27</v>
      </c>
      <c r="I2">
        <v>45</v>
      </c>
      <c r="J2">
        <v>32</v>
      </c>
      <c r="K2">
        <v>14</v>
      </c>
      <c r="L2">
        <v>3</v>
      </c>
      <c r="M2">
        <f>I16</f>
        <v>12</v>
      </c>
    </row>
    <row r="3" spans="2:13" x14ac:dyDescent="0.3">
      <c r="B3" s="1" t="s">
        <v>58</v>
      </c>
      <c r="C3" s="1" t="s">
        <v>35</v>
      </c>
      <c r="D3" t="s">
        <v>59</v>
      </c>
      <c r="H3" t="s">
        <v>31</v>
      </c>
      <c r="I3">
        <v>86</v>
      </c>
      <c r="J3">
        <v>76</v>
      </c>
      <c r="K3">
        <v>25</v>
      </c>
      <c r="L3">
        <v>6</v>
      </c>
      <c r="M3">
        <f t="shared" ref="M3:M12" si="0">I17</f>
        <v>28</v>
      </c>
    </row>
    <row r="4" spans="2:13" x14ac:dyDescent="0.3">
      <c r="B4" t="s">
        <v>27</v>
      </c>
      <c r="C4">
        <v>2016</v>
      </c>
      <c r="D4">
        <v>1</v>
      </c>
      <c r="H4" t="s">
        <v>24</v>
      </c>
      <c r="I4">
        <v>139</v>
      </c>
      <c r="J4">
        <v>123</v>
      </c>
      <c r="K4">
        <v>59</v>
      </c>
      <c r="L4">
        <v>33</v>
      </c>
      <c r="M4">
        <f t="shared" si="0"/>
        <v>75</v>
      </c>
    </row>
    <row r="5" spans="2:13" x14ac:dyDescent="0.3">
      <c r="B5" t="s">
        <v>27</v>
      </c>
      <c r="C5">
        <v>2017</v>
      </c>
      <c r="D5">
        <v>2</v>
      </c>
      <c r="H5" t="s">
        <v>26</v>
      </c>
      <c r="I5">
        <v>29</v>
      </c>
      <c r="J5">
        <v>25</v>
      </c>
      <c r="K5">
        <v>13</v>
      </c>
      <c r="L5">
        <v>1</v>
      </c>
      <c r="M5">
        <f t="shared" si="0"/>
        <v>8</v>
      </c>
    </row>
    <row r="6" spans="2:13" x14ac:dyDescent="0.3">
      <c r="B6" t="s">
        <v>27</v>
      </c>
      <c r="C6">
        <v>2018</v>
      </c>
      <c r="D6">
        <v>6</v>
      </c>
      <c r="H6" t="s">
        <v>34</v>
      </c>
      <c r="I6">
        <v>104</v>
      </c>
      <c r="J6">
        <v>84</v>
      </c>
      <c r="K6">
        <v>40</v>
      </c>
      <c r="L6">
        <v>18</v>
      </c>
      <c r="M6">
        <f t="shared" si="0"/>
        <v>45</v>
      </c>
    </row>
    <row r="7" spans="2:13" x14ac:dyDescent="0.3">
      <c r="B7" t="s">
        <v>27</v>
      </c>
      <c r="C7">
        <v>2019</v>
      </c>
      <c r="D7">
        <v>1</v>
      </c>
      <c r="H7" t="s">
        <v>25</v>
      </c>
      <c r="I7">
        <v>94</v>
      </c>
      <c r="J7">
        <v>83</v>
      </c>
      <c r="K7">
        <v>35</v>
      </c>
      <c r="L7">
        <v>18</v>
      </c>
      <c r="M7">
        <f t="shared" si="0"/>
        <v>44</v>
      </c>
    </row>
    <row r="8" spans="2:13" x14ac:dyDescent="0.3">
      <c r="B8" t="s">
        <v>27</v>
      </c>
      <c r="C8">
        <v>2020</v>
      </c>
      <c r="D8">
        <v>7</v>
      </c>
      <c r="H8" t="s">
        <v>28</v>
      </c>
      <c r="I8">
        <v>163</v>
      </c>
      <c r="J8">
        <v>150</v>
      </c>
      <c r="K8">
        <v>74</v>
      </c>
      <c r="L8">
        <v>42</v>
      </c>
      <c r="M8">
        <f t="shared" si="0"/>
        <v>78</v>
      </c>
    </row>
    <row r="9" spans="2:13" x14ac:dyDescent="0.3">
      <c r="B9" t="s">
        <v>27</v>
      </c>
      <c r="C9">
        <v>2021</v>
      </c>
      <c r="D9">
        <v>22</v>
      </c>
      <c r="H9" t="s">
        <v>32</v>
      </c>
      <c r="I9">
        <v>50</v>
      </c>
      <c r="J9">
        <v>42</v>
      </c>
      <c r="K9">
        <v>18</v>
      </c>
      <c r="L9">
        <v>6</v>
      </c>
      <c r="M9">
        <f t="shared" si="0"/>
        <v>15</v>
      </c>
    </row>
    <row r="10" spans="2:13" x14ac:dyDescent="0.3">
      <c r="B10" t="s">
        <v>27</v>
      </c>
      <c r="C10">
        <v>2022</v>
      </c>
      <c r="D10">
        <v>6</v>
      </c>
      <c r="H10" t="s">
        <v>1</v>
      </c>
      <c r="I10">
        <v>150</v>
      </c>
      <c r="J10">
        <v>137</v>
      </c>
      <c r="K10">
        <v>62</v>
      </c>
      <c r="L10">
        <v>32</v>
      </c>
      <c r="M10">
        <f t="shared" si="0"/>
        <v>66</v>
      </c>
    </row>
    <row r="11" spans="2:13" x14ac:dyDescent="0.3">
      <c r="B11" t="s">
        <v>31</v>
      </c>
      <c r="C11">
        <v>2017</v>
      </c>
      <c r="D11">
        <v>8</v>
      </c>
      <c r="H11" t="s">
        <v>30</v>
      </c>
      <c r="I11">
        <v>55</v>
      </c>
      <c r="J11">
        <v>47</v>
      </c>
      <c r="K11">
        <v>16</v>
      </c>
      <c r="L11">
        <v>6</v>
      </c>
      <c r="M11">
        <f t="shared" si="0"/>
        <v>21</v>
      </c>
    </row>
    <row r="12" spans="2:13" x14ac:dyDescent="0.3">
      <c r="B12" t="s">
        <v>31</v>
      </c>
      <c r="C12">
        <v>2018</v>
      </c>
      <c r="D12">
        <v>28</v>
      </c>
      <c r="H12" t="s">
        <v>33</v>
      </c>
      <c r="I12">
        <v>42</v>
      </c>
      <c r="J12">
        <v>35</v>
      </c>
      <c r="K12">
        <v>8</v>
      </c>
      <c r="L12">
        <v>1</v>
      </c>
      <c r="M12">
        <f t="shared" si="0"/>
        <v>16</v>
      </c>
    </row>
    <row r="13" spans="2:13" x14ac:dyDescent="0.3">
      <c r="B13" t="s">
        <v>31</v>
      </c>
      <c r="C13">
        <v>2019</v>
      </c>
      <c r="D13">
        <v>2</v>
      </c>
    </row>
    <row r="14" spans="2:13" x14ac:dyDescent="0.3">
      <c r="B14" t="s">
        <v>31</v>
      </c>
      <c r="C14">
        <v>2020</v>
      </c>
      <c r="D14">
        <v>10</v>
      </c>
    </row>
    <row r="15" spans="2:13" x14ac:dyDescent="0.3">
      <c r="B15" t="s">
        <v>31</v>
      </c>
      <c r="C15">
        <v>2021</v>
      </c>
      <c r="D15">
        <v>30</v>
      </c>
      <c r="H15" s="4" t="s">
        <v>58</v>
      </c>
      <c r="I15" s="4" t="s">
        <v>61</v>
      </c>
    </row>
    <row r="16" spans="2:13" x14ac:dyDescent="0.3">
      <c r="B16" t="s">
        <v>31</v>
      </c>
      <c r="C16">
        <v>2022</v>
      </c>
      <c r="D16">
        <v>8</v>
      </c>
      <c r="H16" t="s">
        <v>27</v>
      </c>
      <c r="I16">
        <v>12</v>
      </c>
    </row>
    <row r="17" spans="2:9" x14ac:dyDescent="0.3">
      <c r="B17" t="s">
        <v>24</v>
      </c>
      <c r="C17">
        <v>2016</v>
      </c>
      <c r="D17">
        <v>17</v>
      </c>
      <c r="H17" t="s">
        <v>31</v>
      </c>
      <c r="I17">
        <v>28</v>
      </c>
    </row>
    <row r="18" spans="2:9" x14ac:dyDescent="0.3">
      <c r="B18" t="s">
        <v>24</v>
      </c>
      <c r="C18">
        <v>2017</v>
      </c>
      <c r="D18">
        <v>17</v>
      </c>
      <c r="H18" t="s">
        <v>24</v>
      </c>
      <c r="I18">
        <v>75</v>
      </c>
    </row>
    <row r="19" spans="2:9" x14ac:dyDescent="0.3">
      <c r="B19" t="s">
        <v>24</v>
      </c>
      <c r="C19">
        <v>2018</v>
      </c>
      <c r="D19">
        <v>28</v>
      </c>
      <c r="H19" t="s">
        <v>26</v>
      </c>
      <c r="I19">
        <v>8</v>
      </c>
    </row>
    <row r="20" spans="2:9" x14ac:dyDescent="0.3">
      <c r="B20" t="s">
        <v>24</v>
      </c>
      <c r="C20">
        <v>2019</v>
      </c>
      <c r="D20">
        <v>10</v>
      </c>
      <c r="H20" t="s">
        <v>34</v>
      </c>
      <c r="I20">
        <v>45</v>
      </c>
    </row>
    <row r="21" spans="2:9" x14ac:dyDescent="0.3">
      <c r="B21" t="s">
        <v>24</v>
      </c>
      <c r="C21">
        <v>2020</v>
      </c>
      <c r="D21">
        <v>14</v>
      </c>
      <c r="H21" t="s">
        <v>25</v>
      </c>
      <c r="I21">
        <v>44</v>
      </c>
    </row>
    <row r="22" spans="2:9" x14ac:dyDescent="0.3">
      <c r="B22" t="s">
        <v>24</v>
      </c>
      <c r="C22">
        <v>2021</v>
      </c>
      <c r="D22">
        <v>36</v>
      </c>
      <c r="H22" t="s">
        <v>28</v>
      </c>
      <c r="I22">
        <v>78</v>
      </c>
    </row>
    <row r="23" spans="2:9" x14ac:dyDescent="0.3">
      <c r="B23" t="s">
        <v>24</v>
      </c>
      <c r="C23">
        <v>2022</v>
      </c>
      <c r="D23">
        <v>17</v>
      </c>
      <c r="H23" t="s">
        <v>32</v>
      </c>
      <c r="I23">
        <v>15</v>
      </c>
    </row>
    <row r="24" spans="2:9" x14ac:dyDescent="0.3">
      <c r="B24" t="s">
        <v>26</v>
      </c>
      <c r="C24">
        <v>2021</v>
      </c>
      <c r="D24">
        <v>20</v>
      </c>
      <c r="H24" t="s">
        <v>1</v>
      </c>
      <c r="I24">
        <v>66</v>
      </c>
    </row>
    <row r="25" spans="2:9" x14ac:dyDescent="0.3">
      <c r="B25" t="s">
        <v>26</v>
      </c>
      <c r="C25">
        <v>2022</v>
      </c>
      <c r="D25">
        <v>9</v>
      </c>
      <c r="H25" t="s">
        <v>30</v>
      </c>
      <c r="I25">
        <v>21</v>
      </c>
    </row>
    <row r="26" spans="2:9" x14ac:dyDescent="0.3">
      <c r="B26" t="s">
        <v>34</v>
      </c>
      <c r="C26">
        <v>2016</v>
      </c>
      <c r="D26">
        <v>10</v>
      </c>
      <c r="H26" t="s">
        <v>33</v>
      </c>
      <c r="I26">
        <v>16</v>
      </c>
    </row>
    <row r="27" spans="2:9" x14ac:dyDescent="0.3">
      <c r="B27" t="s">
        <v>34</v>
      </c>
      <c r="C27">
        <v>2017</v>
      </c>
      <c r="D27">
        <v>11</v>
      </c>
    </row>
    <row r="28" spans="2:9" x14ac:dyDescent="0.3">
      <c r="B28" t="s">
        <v>34</v>
      </c>
      <c r="C28">
        <v>2018</v>
      </c>
      <c r="D28">
        <v>29</v>
      </c>
    </row>
    <row r="29" spans="2:9" x14ac:dyDescent="0.3">
      <c r="B29" t="s">
        <v>34</v>
      </c>
      <c r="C29">
        <v>2019</v>
      </c>
      <c r="D29">
        <v>4</v>
      </c>
    </row>
    <row r="30" spans="2:9" x14ac:dyDescent="0.3">
      <c r="B30" t="s">
        <v>34</v>
      </c>
      <c r="C30">
        <v>2020</v>
      </c>
      <c r="D30">
        <v>9</v>
      </c>
    </row>
    <row r="31" spans="2:9" x14ac:dyDescent="0.3">
      <c r="B31" t="s">
        <v>34</v>
      </c>
      <c r="C31">
        <v>2021</v>
      </c>
      <c r="D31">
        <v>32</v>
      </c>
    </row>
    <row r="32" spans="2:9" x14ac:dyDescent="0.3">
      <c r="B32" t="s">
        <v>34</v>
      </c>
      <c r="C32">
        <v>2022</v>
      </c>
      <c r="D32">
        <v>9</v>
      </c>
    </row>
    <row r="33" spans="2:4" x14ac:dyDescent="0.3">
      <c r="B33" t="s">
        <v>25</v>
      </c>
      <c r="C33">
        <v>2016</v>
      </c>
      <c r="D33">
        <v>6</v>
      </c>
    </row>
    <row r="34" spans="2:4" x14ac:dyDescent="0.3">
      <c r="B34" t="s">
        <v>25</v>
      </c>
      <c r="C34">
        <v>2017</v>
      </c>
      <c r="D34">
        <v>8</v>
      </c>
    </row>
    <row r="35" spans="2:4" x14ac:dyDescent="0.3">
      <c r="B35" t="s">
        <v>25</v>
      </c>
      <c r="C35">
        <v>2018</v>
      </c>
      <c r="D35">
        <v>15</v>
      </c>
    </row>
    <row r="36" spans="2:4" x14ac:dyDescent="0.3">
      <c r="B36" t="s">
        <v>25</v>
      </c>
      <c r="C36">
        <v>2019</v>
      </c>
      <c r="D36">
        <v>6</v>
      </c>
    </row>
    <row r="37" spans="2:4" x14ac:dyDescent="0.3">
      <c r="B37" t="s">
        <v>25</v>
      </c>
      <c r="C37">
        <v>2020</v>
      </c>
      <c r="D37">
        <v>13</v>
      </c>
    </row>
    <row r="38" spans="2:4" x14ac:dyDescent="0.3">
      <c r="B38" t="s">
        <v>25</v>
      </c>
      <c r="C38">
        <v>2021</v>
      </c>
      <c r="D38">
        <v>34</v>
      </c>
    </row>
    <row r="39" spans="2:4" x14ac:dyDescent="0.3">
      <c r="B39" t="s">
        <v>25</v>
      </c>
      <c r="C39">
        <v>2022</v>
      </c>
      <c r="D39">
        <v>12</v>
      </c>
    </row>
    <row r="40" spans="2:4" x14ac:dyDescent="0.3">
      <c r="B40" t="s">
        <v>28</v>
      </c>
      <c r="C40">
        <v>2016</v>
      </c>
      <c r="D40">
        <v>19</v>
      </c>
    </row>
    <row r="41" spans="2:4" x14ac:dyDescent="0.3">
      <c r="B41" t="s">
        <v>28</v>
      </c>
      <c r="C41">
        <v>2017</v>
      </c>
      <c r="D41">
        <v>14</v>
      </c>
    </row>
    <row r="42" spans="2:4" x14ac:dyDescent="0.3">
      <c r="B42" t="s">
        <v>28</v>
      </c>
      <c r="C42">
        <v>2018</v>
      </c>
      <c r="D42">
        <v>26</v>
      </c>
    </row>
    <row r="43" spans="2:4" x14ac:dyDescent="0.3">
      <c r="B43" t="s">
        <v>28</v>
      </c>
      <c r="C43">
        <v>2019</v>
      </c>
      <c r="D43">
        <v>16</v>
      </c>
    </row>
    <row r="44" spans="2:4" x14ac:dyDescent="0.3">
      <c r="B44" t="s">
        <v>28</v>
      </c>
      <c r="C44">
        <v>2020</v>
      </c>
      <c r="D44">
        <v>22</v>
      </c>
    </row>
    <row r="45" spans="2:4" x14ac:dyDescent="0.3">
      <c r="B45" t="s">
        <v>28</v>
      </c>
      <c r="C45">
        <v>2021</v>
      </c>
      <c r="D45">
        <v>43</v>
      </c>
    </row>
    <row r="46" spans="2:4" x14ac:dyDescent="0.3">
      <c r="B46" t="s">
        <v>28</v>
      </c>
      <c r="C46">
        <v>2022</v>
      </c>
      <c r="D46">
        <v>23</v>
      </c>
    </row>
    <row r="47" spans="2:4" x14ac:dyDescent="0.3">
      <c r="B47" t="s">
        <v>32</v>
      </c>
      <c r="C47">
        <v>2020</v>
      </c>
      <c r="D47">
        <v>6</v>
      </c>
    </row>
    <row r="48" spans="2:4" x14ac:dyDescent="0.3">
      <c r="B48" t="s">
        <v>32</v>
      </c>
      <c r="C48">
        <v>2021</v>
      </c>
      <c r="D48">
        <v>31</v>
      </c>
    </row>
    <row r="49" spans="2:4" x14ac:dyDescent="0.3">
      <c r="B49" t="s">
        <v>32</v>
      </c>
      <c r="C49">
        <v>2022</v>
      </c>
      <c r="D49">
        <v>13</v>
      </c>
    </row>
    <row r="50" spans="2:4" x14ac:dyDescent="0.3">
      <c r="B50" t="s">
        <v>1</v>
      </c>
      <c r="C50">
        <v>2016</v>
      </c>
      <c r="D50">
        <v>15</v>
      </c>
    </row>
    <row r="51" spans="2:4" x14ac:dyDescent="0.3">
      <c r="B51" t="s">
        <v>1</v>
      </c>
      <c r="C51">
        <v>2017</v>
      </c>
      <c r="D51">
        <v>16</v>
      </c>
    </row>
    <row r="52" spans="2:4" x14ac:dyDescent="0.3">
      <c r="B52" t="s">
        <v>1</v>
      </c>
      <c r="C52">
        <v>2018</v>
      </c>
      <c r="D52">
        <v>32</v>
      </c>
    </row>
    <row r="53" spans="2:4" x14ac:dyDescent="0.3">
      <c r="B53" t="s">
        <v>1</v>
      </c>
      <c r="C53">
        <v>2019</v>
      </c>
      <c r="D53">
        <v>9</v>
      </c>
    </row>
    <row r="54" spans="2:4" x14ac:dyDescent="0.3">
      <c r="B54" t="s">
        <v>1</v>
      </c>
      <c r="C54">
        <v>2020</v>
      </c>
      <c r="D54">
        <v>16</v>
      </c>
    </row>
    <row r="55" spans="2:4" x14ac:dyDescent="0.3">
      <c r="B55" t="s">
        <v>1</v>
      </c>
      <c r="C55">
        <v>2021</v>
      </c>
      <c r="D55">
        <v>42</v>
      </c>
    </row>
    <row r="56" spans="2:4" x14ac:dyDescent="0.3">
      <c r="B56" t="s">
        <v>1</v>
      </c>
      <c r="C56">
        <v>2022</v>
      </c>
      <c r="D56">
        <v>20</v>
      </c>
    </row>
    <row r="57" spans="2:4" x14ac:dyDescent="0.3">
      <c r="B57" t="s">
        <v>30</v>
      </c>
      <c r="C57">
        <v>2016</v>
      </c>
      <c r="D57">
        <v>1</v>
      </c>
    </row>
    <row r="58" spans="2:4" x14ac:dyDescent="0.3">
      <c r="B58" t="s">
        <v>30</v>
      </c>
      <c r="C58">
        <v>2017</v>
      </c>
      <c r="D58">
        <v>1</v>
      </c>
    </row>
    <row r="59" spans="2:4" x14ac:dyDescent="0.3">
      <c r="B59" t="s">
        <v>30</v>
      </c>
      <c r="C59">
        <v>2018</v>
      </c>
      <c r="D59">
        <v>2</v>
      </c>
    </row>
    <row r="60" spans="2:4" x14ac:dyDescent="0.3">
      <c r="B60" t="s">
        <v>30</v>
      </c>
      <c r="C60">
        <v>2020</v>
      </c>
      <c r="D60">
        <v>10</v>
      </c>
    </row>
    <row r="61" spans="2:4" x14ac:dyDescent="0.3">
      <c r="B61" t="s">
        <v>30</v>
      </c>
      <c r="C61">
        <v>2021</v>
      </c>
      <c r="D61">
        <v>23</v>
      </c>
    </row>
    <row r="62" spans="2:4" x14ac:dyDescent="0.3">
      <c r="B62" t="s">
        <v>30</v>
      </c>
      <c r="C62">
        <v>2022</v>
      </c>
      <c r="D62">
        <v>18</v>
      </c>
    </row>
    <row r="63" spans="2:4" x14ac:dyDescent="0.3">
      <c r="B63" t="s">
        <v>33</v>
      </c>
      <c r="C63">
        <v>2016</v>
      </c>
      <c r="D63">
        <v>1</v>
      </c>
    </row>
    <row r="64" spans="2:4" x14ac:dyDescent="0.3">
      <c r="B64" t="s">
        <v>33</v>
      </c>
      <c r="C64">
        <v>2017</v>
      </c>
      <c r="D64">
        <v>8</v>
      </c>
    </row>
    <row r="65" spans="2:4" x14ac:dyDescent="0.3">
      <c r="B65" t="s">
        <v>33</v>
      </c>
      <c r="C65">
        <v>2018</v>
      </c>
      <c r="D65">
        <v>7</v>
      </c>
    </row>
    <row r="66" spans="2:4" x14ac:dyDescent="0.3">
      <c r="B66" t="s">
        <v>33</v>
      </c>
      <c r="C66">
        <v>2020</v>
      </c>
      <c r="D66">
        <v>5</v>
      </c>
    </row>
    <row r="67" spans="2:4" x14ac:dyDescent="0.3">
      <c r="B67" t="s">
        <v>33</v>
      </c>
      <c r="C67">
        <v>2021</v>
      </c>
      <c r="D67">
        <v>17</v>
      </c>
    </row>
    <row r="68" spans="2:4" x14ac:dyDescent="0.3">
      <c r="B68" t="s">
        <v>33</v>
      </c>
      <c r="C68">
        <v>2022</v>
      </c>
      <c r="D68">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EAF9-6882-4E22-822E-708320DF976A}">
  <dimension ref="A2:C26"/>
  <sheetViews>
    <sheetView workbookViewId="0">
      <selection activeCell="B9" sqref="B9"/>
    </sheetView>
  </sheetViews>
  <sheetFormatPr defaultRowHeight="14.4" x14ac:dyDescent="0.3"/>
  <cols>
    <col min="1" max="1" width="22.88671875" bestFit="1" customWidth="1"/>
    <col min="2" max="2" width="14.5546875" bestFit="1" customWidth="1"/>
    <col min="3" max="3" width="11.33203125" bestFit="1" customWidth="1"/>
  </cols>
  <sheetData>
    <row r="2" spans="1:3" x14ac:dyDescent="0.3">
      <c r="A2" s="1" t="s">
        <v>0</v>
      </c>
      <c r="B2" t="s">
        <v>28</v>
      </c>
      <c r="C2" t="str">
        <f>B2&amp;" - Relative potential contribution of NOx sources on high ozone days (MDA8&gt;="&amp;B3&amp;" ppb)"&amp;" - "&amp;A26&amp;" days"</f>
        <v>NREL - Relative potential contribution of NOx sources on high ozone days (MDA8&gt;=70 ppb) - 163 days</v>
      </c>
    </row>
    <row r="3" spans="1:3" x14ac:dyDescent="0.3">
      <c r="A3" s="1" t="s">
        <v>23</v>
      </c>
      <c r="B3" s="2">
        <v>70</v>
      </c>
    </row>
    <row r="5" spans="1:3" x14ac:dyDescent="0.3">
      <c r="A5" s="1" t="s">
        <v>46</v>
      </c>
      <c r="B5" t="s">
        <v>44</v>
      </c>
    </row>
    <row r="6" spans="1:3" x14ac:dyDescent="0.3">
      <c r="A6" s="2" t="s">
        <v>7</v>
      </c>
      <c r="B6" s="3">
        <v>14541.9905306122</v>
      </c>
    </row>
    <row r="7" spans="1:3" x14ac:dyDescent="0.3">
      <c r="A7" s="2" t="s">
        <v>8</v>
      </c>
      <c r="B7" s="3">
        <v>8617.41374489796</v>
      </c>
    </row>
    <row r="8" spans="1:3" x14ac:dyDescent="0.3">
      <c r="A8" s="2" t="s">
        <v>9</v>
      </c>
      <c r="B8" s="3">
        <v>5317.9797448979598</v>
      </c>
    </row>
    <row r="9" spans="1:3" x14ac:dyDescent="0.3">
      <c r="A9" s="2" t="s">
        <v>10</v>
      </c>
      <c r="B9" s="3">
        <v>2037.6328571428501</v>
      </c>
    </row>
    <row r="10" spans="1:3" x14ac:dyDescent="0.3">
      <c r="A10" s="2" t="s">
        <v>11</v>
      </c>
      <c r="B10" s="3">
        <v>3360.5037448979601</v>
      </c>
    </row>
    <row r="11" spans="1:3" x14ac:dyDescent="0.3">
      <c r="A11" s="2" t="s">
        <v>12</v>
      </c>
      <c r="B11" s="3">
        <v>816.46484693877096</v>
      </c>
    </row>
    <row r="12" spans="1:3" x14ac:dyDescent="0.3">
      <c r="A12" s="2" t="s">
        <v>13</v>
      </c>
      <c r="B12" s="3">
        <v>7112.8774387755102</v>
      </c>
    </row>
    <row r="13" spans="1:3" x14ac:dyDescent="0.3">
      <c r="A13" s="2" t="s">
        <v>14</v>
      </c>
      <c r="B13" s="3">
        <v>3764.4312142857202</v>
      </c>
    </row>
    <row r="14" spans="1:3" x14ac:dyDescent="0.3">
      <c r="A14" s="2" t="s">
        <v>15</v>
      </c>
      <c r="B14" s="3">
        <v>1688.29834693877</v>
      </c>
    </row>
    <row r="15" spans="1:3" x14ac:dyDescent="0.3">
      <c r="A15" s="2" t="s">
        <v>16</v>
      </c>
      <c r="B15" s="3">
        <v>1479.0951734693799</v>
      </c>
    </row>
    <row r="16" spans="1:3" x14ac:dyDescent="0.3">
      <c r="A16" s="2" t="s">
        <v>17</v>
      </c>
      <c r="B16" s="3">
        <v>1015.22531632653</v>
      </c>
    </row>
    <row r="17" spans="1:2" x14ac:dyDescent="0.3">
      <c r="A17" s="2" t="s">
        <v>47</v>
      </c>
      <c r="B17" s="3">
        <v>49751.91295918361</v>
      </c>
    </row>
    <row r="26" spans="1:2" x14ac:dyDescent="0.3">
      <c r="A26">
        <f>VLOOKUP(B2,[1]days!$H$2:$L$12,MATCH(B3,[1]days!$H$1:$L$1,0),FALSE)</f>
        <v>163</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tabSelected="1" workbookViewId="0">
      <selection activeCell="U24" sqref="U24"/>
    </sheetView>
  </sheetViews>
  <sheetFormatPr defaultRowHeight="14.4" x14ac:dyDescent="0.3"/>
  <cols>
    <col min="1" max="1" width="22.88671875" bestFit="1" customWidth="1"/>
    <col min="2" max="2" width="16.6640625" bestFit="1" customWidth="1"/>
    <col min="3" max="3" width="11.33203125" bestFit="1" customWidth="1"/>
  </cols>
  <sheetData>
    <row r="1" spans="1:4" x14ac:dyDescent="0.3">
      <c r="A1" s="1" t="s">
        <v>0</v>
      </c>
      <c r="B1" t="s">
        <v>28</v>
      </c>
    </row>
    <row r="2" spans="1:4" x14ac:dyDescent="0.3">
      <c r="A2" s="1" t="s">
        <v>5</v>
      </c>
      <c r="B2" t="s">
        <v>18</v>
      </c>
      <c r="D2" t="str">
        <f>B1&amp;" - Relative potential contribution of NOx sources on high ozone days ("&amp;B2&amp;" )"&amp;" - "&amp;A28</f>
        <v>NREL - Relative potential contribution of NOx sources on high ozone days (MDA8 &gt;= 70 ppb ) - 78 days without smoke flag</v>
      </c>
    </row>
    <row r="3" spans="1:4" x14ac:dyDescent="0.3">
      <c r="A3" s="1" t="s">
        <v>23</v>
      </c>
      <c r="B3" t="s">
        <v>60</v>
      </c>
    </row>
    <row r="5" spans="1:4" x14ac:dyDescent="0.3">
      <c r="A5" s="1" t="s">
        <v>46</v>
      </c>
      <c r="B5" t="s">
        <v>44</v>
      </c>
    </row>
    <row r="6" spans="1:4" x14ac:dyDescent="0.3">
      <c r="A6" s="2" t="s">
        <v>7</v>
      </c>
      <c r="B6" s="3">
        <v>8152.25983673469</v>
      </c>
    </row>
    <row r="7" spans="1:4" x14ac:dyDescent="0.3">
      <c r="A7" s="2" t="s">
        <v>8</v>
      </c>
      <c r="B7" s="3">
        <v>4065.3763265306102</v>
      </c>
    </row>
    <row r="8" spans="1:4" x14ac:dyDescent="0.3">
      <c r="A8" s="2" t="s">
        <v>9</v>
      </c>
      <c r="B8" s="3">
        <v>2244.3467551020399</v>
      </c>
    </row>
    <row r="9" spans="1:4" x14ac:dyDescent="0.3">
      <c r="A9" s="2" t="s">
        <v>10</v>
      </c>
      <c r="B9" s="3">
        <v>850.26205102040797</v>
      </c>
    </row>
    <row r="10" spans="1:4" x14ac:dyDescent="0.3">
      <c r="A10" s="2" t="s">
        <v>11</v>
      </c>
      <c r="B10" s="3">
        <v>1381.15564285714</v>
      </c>
    </row>
    <row r="11" spans="1:4" x14ac:dyDescent="0.3">
      <c r="A11" s="2" t="s">
        <v>12</v>
      </c>
      <c r="B11" s="3">
        <v>388.54586734693299</v>
      </c>
    </row>
    <row r="12" spans="1:4" x14ac:dyDescent="0.3">
      <c r="A12" s="2" t="s">
        <v>13</v>
      </c>
      <c r="B12" s="3">
        <v>3414.5179183673399</v>
      </c>
    </row>
    <row r="13" spans="1:4" x14ac:dyDescent="0.3">
      <c r="A13" s="2" t="s">
        <v>14</v>
      </c>
      <c r="B13" s="3">
        <v>1779.09230612243</v>
      </c>
    </row>
    <row r="14" spans="1:4" x14ac:dyDescent="0.3">
      <c r="A14" s="2" t="s">
        <v>15</v>
      </c>
      <c r="B14" s="3">
        <v>809.83675510204</v>
      </c>
    </row>
    <row r="15" spans="1:4" x14ac:dyDescent="0.3">
      <c r="A15" s="2" t="s">
        <v>16</v>
      </c>
      <c r="B15" s="3">
        <v>678.88976530612194</v>
      </c>
    </row>
    <row r="16" spans="1:4" x14ac:dyDescent="0.3">
      <c r="A16" s="2" t="s">
        <v>17</v>
      </c>
      <c r="B16" s="3">
        <v>491.58297959183602</v>
      </c>
    </row>
    <row r="17" spans="1:2" x14ac:dyDescent="0.3">
      <c r="A17" s="2" t="s">
        <v>47</v>
      </c>
      <c r="B17" s="3">
        <v>24255.866204081587</v>
      </c>
    </row>
    <row r="23" spans="1:2" x14ac:dyDescent="0.3">
      <c r="A23" s="1" t="s">
        <v>0</v>
      </c>
      <c r="B23" t="s">
        <v>28</v>
      </c>
    </row>
    <row r="24" spans="1:2" x14ac:dyDescent="0.3">
      <c r="A24" s="1" t="s">
        <v>5</v>
      </c>
      <c r="B24" t="s">
        <v>18</v>
      </c>
    </row>
    <row r="25" spans="1:2" x14ac:dyDescent="0.3">
      <c r="A25" s="1" t="s">
        <v>23</v>
      </c>
      <c r="B25" t="s">
        <v>60</v>
      </c>
    </row>
    <row r="27" spans="1:2" x14ac:dyDescent="0.3">
      <c r="A27" s="1" t="s">
        <v>46</v>
      </c>
    </row>
    <row r="28" spans="1:2" x14ac:dyDescent="0.3">
      <c r="A28" s="2" t="s">
        <v>71</v>
      </c>
    </row>
    <row r="29" spans="1:2" x14ac:dyDescent="0.3">
      <c r="A29" s="2" t="s">
        <v>47</v>
      </c>
    </row>
  </sheetData>
  <pageMargins left="0.7" right="0.7" top="0.75" bottom="0.75" header="0.3" footer="0.3"/>
  <headerFooter>
    <oddFooter>&amp;C_x000D_&amp;1#&amp;"Verdana"&amp;7&amp;K000000 Confidential</odd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4D2F-D8BD-493E-8ECF-19FF6EBE658E}">
  <dimension ref="A1:M36"/>
  <sheetViews>
    <sheetView topLeftCell="B1" workbookViewId="0">
      <selection activeCell="S31" sqref="S31"/>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C1" t="str">
        <f>"Relative potential contribution of VOC sources on high ozone days ("&amp;A36&amp;")"</f>
        <v>Relative potential contribution of VOC sources on high ozone days (MDA8 &gt;= 70 ppb)</v>
      </c>
    </row>
    <row r="2" spans="1:13" x14ac:dyDescent="0.3">
      <c r="A2" s="1" t="s">
        <v>23</v>
      </c>
      <c r="B2" s="2">
        <v>70</v>
      </c>
      <c r="C2" t="s">
        <v>2</v>
      </c>
    </row>
    <row r="4" spans="1:13" x14ac:dyDescent="0.3">
      <c r="A4" s="1" t="s">
        <v>3</v>
      </c>
      <c r="C4" s="1" t="s">
        <v>4</v>
      </c>
    </row>
    <row r="5" spans="1:13" x14ac:dyDescent="0.3">
      <c r="A5" s="1" t="s">
        <v>0</v>
      </c>
      <c r="B5" s="1" t="s">
        <v>6</v>
      </c>
      <c r="C5" t="s">
        <v>7</v>
      </c>
      <c r="D5" t="s">
        <v>8</v>
      </c>
      <c r="E5" t="s">
        <v>9</v>
      </c>
      <c r="F5" t="s">
        <v>10</v>
      </c>
      <c r="G5" t="s">
        <v>11</v>
      </c>
      <c r="H5" t="s">
        <v>12</v>
      </c>
      <c r="I5" t="s">
        <v>13</v>
      </c>
      <c r="J5" t="s">
        <v>14</v>
      </c>
      <c r="K5" t="s">
        <v>15</v>
      </c>
      <c r="L5" t="s">
        <v>16</v>
      </c>
      <c r="M5" t="s">
        <v>17</v>
      </c>
    </row>
    <row r="6" spans="1:13" x14ac:dyDescent="0.3">
      <c r="A6" t="s">
        <v>24</v>
      </c>
      <c r="B6" t="s">
        <v>62</v>
      </c>
      <c r="C6" s="3">
        <v>17.502948432298901</v>
      </c>
      <c r="D6" s="3">
        <v>16.019167154985102</v>
      </c>
      <c r="E6" s="3">
        <v>11.952089130274899</v>
      </c>
      <c r="F6" s="3">
        <v>5.4001872080059403</v>
      </c>
      <c r="G6" s="3">
        <v>7.7876803152261598</v>
      </c>
      <c r="H6" s="3">
        <v>2.2669809029054901</v>
      </c>
      <c r="I6" s="3">
        <v>17.707915135087401</v>
      </c>
      <c r="J6" s="3">
        <v>10.227807832746899</v>
      </c>
      <c r="K6" s="3">
        <v>4.87622460234721</v>
      </c>
      <c r="L6" s="3">
        <v>4.02269895403722</v>
      </c>
      <c r="M6" s="3">
        <v>2.2363003320844999</v>
      </c>
    </row>
    <row r="7" spans="1:13" x14ac:dyDescent="0.3">
      <c r="A7" t="s">
        <v>25</v>
      </c>
      <c r="B7" t="s">
        <v>63</v>
      </c>
      <c r="C7" s="3">
        <v>16.609076687575101</v>
      </c>
      <c r="D7" s="3">
        <v>15.1029440599061</v>
      </c>
      <c r="E7" s="3">
        <v>13.2595504937659</v>
      </c>
      <c r="F7" s="3">
        <v>6.3445602549636897</v>
      </c>
      <c r="G7" s="3">
        <v>8.0237475807917296</v>
      </c>
      <c r="H7" s="3">
        <v>2.1474739917488801</v>
      </c>
      <c r="I7" s="3">
        <v>17.0603858152379</v>
      </c>
      <c r="J7" s="3">
        <v>9.9533231557104198</v>
      </c>
      <c r="K7" s="3">
        <v>4.7955705121310199</v>
      </c>
      <c r="L7" s="3">
        <v>4.7326805490066199</v>
      </c>
      <c r="M7" s="3">
        <v>1.9706868991623001</v>
      </c>
    </row>
    <row r="8" spans="1:13" x14ac:dyDescent="0.3">
      <c r="A8" t="s">
        <v>26</v>
      </c>
      <c r="B8" t="s">
        <v>64</v>
      </c>
      <c r="C8" s="3">
        <v>23.018326178906101</v>
      </c>
      <c r="D8" s="3">
        <v>19.772731375423799</v>
      </c>
      <c r="E8" s="3">
        <v>12.1322696633201</v>
      </c>
      <c r="F8" s="3">
        <v>3.5851603498395401</v>
      </c>
      <c r="G8" s="3">
        <v>8.2929501884007095</v>
      </c>
      <c r="H8" s="3">
        <v>2.00581256779697</v>
      </c>
      <c r="I8" s="3">
        <v>15.3405961442928</v>
      </c>
      <c r="J8" s="3">
        <v>8.8351482795076102</v>
      </c>
      <c r="K8" s="3">
        <v>4.2840742881764102</v>
      </c>
      <c r="L8" s="3">
        <v>0.66347598661415896</v>
      </c>
      <c r="M8" s="3">
        <v>2.0694549777217</v>
      </c>
    </row>
    <row r="9" spans="1:13" x14ac:dyDescent="0.3">
      <c r="A9" t="s">
        <v>27</v>
      </c>
      <c r="B9" t="s">
        <v>65</v>
      </c>
      <c r="C9" s="3">
        <v>14.1179013032339</v>
      </c>
      <c r="D9" s="3">
        <v>13.4058384900165</v>
      </c>
      <c r="E9" s="3">
        <v>14.0801082022732</v>
      </c>
      <c r="F9" s="3">
        <v>10.150152466873299</v>
      </c>
      <c r="G9" s="3">
        <v>8.03218944330726</v>
      </c>
      <c r="H9" s="3">
        <v>1.72490851813544</v>
      </c>
      <c r="I9" s="3">
        <v>14.0564380803005</v>
      </c>
      <c r="J9" s="3">
        <v>8.4730936398814407</v>
      </c>
      <c r="K9" s="3">
        <v>4.0905512336901699</v>
      </c>
      <c r="L9" s="3">
        <v>9.6783266101117107</v>
      </c>
      <c r="M9" s="3">
        <v>2.1904920121762799</v>
      </c>
    </row>
    <row r="10" spans="1:13" x14ac:dyDescent="0.3">
      <c r="A10" t="s">
        <v>28</v>
      </c>
      <c r="B10" t="s">
        <v>66</v>
      </c>
      <c r="C10" s="3">
        <v>29.229007822357399</v>
      </c>
      <c r="D10" s="3">
        <v>17.3207686545996</v>
      </c>
      <c r="E10" s="3">
        <v>10.6889955151288</v>
      </c>
      <c r="F10" s="3">
        <v>4.0955869552483799</v>
      </c>
      <c r="G10" s="3">
        <v>6.7545216756889399</v>
      </c>
      <c r="H10" s="3">
        <v>1.6410722691378701</v>
      </c>
      <c r="I10" s="3">
        <v>14.296691354583499</v>
      </c>
      <c r="J10" s="3">
        <v>7.5664049689386603</v>
      </c>
      <c r="K10" s="3">
        <v>3.39343403403171</v>
      </c>
      <c r="L10" s="3">
        <v>2.97294131118703</v>
      </c>
      <c r="M10" s="3">
        <v>2.0405754390980202</v>
      </c>
    </row>
    <row r="11" spans="1:13" x14ac:dyDescent="0.3">
      <c r="A11" t="s">
        <v>30</v>
      </c>
      <c r="B11" t="s">
        <v>67</v>
      </c>
      <c r="C11" s="3">
        <v>18.3872334966571</v>
      </c>
      <c r="D11" s="3">
        <v>10.6070452718577</v>
      </c>
      <c r="E11" s="3">
        <v>19.9890210487562</v>
      </c>
      <c r="F11" s="3">
        <v>9.7839545524462608</v>
      </c>
      <c r="G11" s="3">
        <v>12.209771780951799</v>
      </c>
      <c r="H11" s="3">
        <v>1.24718142339727</v>
      </c>
      <c r="I11" s="3">
        <v>11.0425784850678</v>
      </c>
      <c r="J11" s="3">
        <v>6.41810122220053</v>
      </c>
      <c r="K11" s="3">
        <v>2.8688184338627498</v>
      </c>
      <c r="L11" s="3">
        <v>5.56561920617568</v>
      </c>
      <c r="M11" s="3">
        <v>1.8806750786266599</v>
      </c>
    </row>
    <row r="12" spans="1:13" x14ac:dyDescent="0.3">
      <c r="A12" t="s">
        <v>1</v>
      </c>
      <c r="B12" t="s">
        <v>19</v>
      </c>
      <c r="C12" s="3">
        <v>16.477284506715002</v>
      </c>
      <c r="D12" s="3">
        <v>8.4174683208360808</v>
      </c>
      <c r="E12" s="3">
        <v>22.119718474488</v>
      </c>
      <c r="F12" s="3">
        <v>7.6534221744517499</v>
      </c>
      <c r="G12" s="3">
        <v>13.543076265175801</v>
      </c>
      <c r="H12" s="3">
        <v>1.51601144945874</v>
      </c>
      <c r="I12" s="3">
        <v>12.622739169142299</v>
      </c>
      <c r="J12" s="3">
        <v>7.0503135930865897</v>
      </c>
      <c r="K12" s="3">
        <v>3.1901493248340098</v>
      </c>
      <c r="L12" s="3">
        <v>5.5101146153642899</v>
      </c>
      <c r="M12" s="3">
        <v>1.8997021064471999</v>
      </c>
    </row>
    <row r="13" spans="1:13" x14ac:dyDescent="0.3">
      <c r="A13" t="s">
        <v>31</v>
      </c>
      <c r="B13" t="s">
        <v>68</v>
      </c>
      <c r="C13" s="3">
        <v>7.1248934007278599</v>
      </c>
      <c r="D13" s="3">
        <v>7.4936679848983898</v>
      </c>
      <c r="E13" s="3">
        <v>30.744116755972598</v>
      </c>
      <c r="F13" s="3">
        <v>9.9893622963755195</v>
      </c>
      <c r="G13" s="3">
        <v>17.871458611709201</v>
      </c>
      <c r="H13" s="3">
        <v>1.24174620592635</v>
      </c>
      <c r="I13" s="3">
        <v>11.2898226982767</v>
      </c>
      <c r="J13" s="3">
        <v>6.5552362993528197</v>
      </c>
      <c r="K13" s="3">
        <v>2.6911793381194502</v>
      </c>
      <c r="L13" s="3">
        <v>3.1993842426306198</v>
      </c>
      <c r="M13" s="3">
        <v>1.7991321660103601</v>
      </c>
    </row>
    <row r="14" spans="1:13" x14ac:dyDescent="0.3">
      <c r="A14" t="s">
        <v>32</v>
      </c>
      <c r="B14" t="s">
        <v>69</v>
      </c>
      <c r="C14" s="3">
        <v>6.5599028687896102</v>
      </c>
      <c r="D14" s="3">
        <v>6.1366416104136601</v>
      </c>
      <c r="E14" s="3">
        <v>37.405684043569401</v>
      </c>
      <c r="F14" s="3">
        <v>15.532434389741701</v>
      </c>
      <c r="G14" s="3">
        <v>14.237349862824599</v>
      </c>
      <c r="H14" s="3">
        <v>0.87379877514067295</v>
      </c>
      <c r="I14" s="3">
        <v>7.4341599569941197</v>
      </c>
      <c r="J14" s="3">
        <v>4.96450071458586</v>
      </c>
      <c r="K14" s="3">
        <v>1.89313868181411</v>
      </c>
      <c r="L14" s="3">
        <v>3.55276441457127</v>
      </c>
      <c r="M14" s="3">
        <v>1.4096246815547799</v>
      </c>
    </row>
    <row r="15" spans="1:13" x14ac:dyDescent="0.3">
      <c r="A15" t="s">
        <v>33</v>
      </c>
      <c r="B15" t="s">
        <v>29</v>
      </c>
      <c r="C15" s="3">
        <v>2.9698645535472901</v>
      </c>
      <c r="D15" s="3">
        <v>5.6678516814690196</v>
      </c>
      <c r="E15" s="3">
        <v>41.155152918300303</v>
      </c>
      <c r="F15" s="3">
        <v>12.853606234477599</v>
      </c>
      <c r="G15" s="3">
        <v>20.824031486539099</v>
      </c>
      <c r="H15" s="3">
        <v>0.74522233144660699</v>
      </c>
      <c r="I15" s="3">
        <v>6.7236140835993297</v>
      </c>
      <c r="J15" s="3">
        <v>4.7525541156583602</v>
      </c>
      <c r="K15" s="3">
        <v>1.50618130476458</v>
      </c>
      <c r="L15" s="3">
        <v>1.3432671588543299</v>
      </c>
      <c r="M15" s="3">
        <v>1.4586541313433701</v>
      </c>
    </row>
    <row r="16" spans="1:13" x14ac:dyDescent="0.3">
      <c r="A16" t="s">
        <v>34</v>
      </c>
      <c r="B16" t="s">
        <v>70</v>
      </c>
      <c r="C16" s="3">
        <v>3.897208420603</v>
      </c>
      <c r="D16" s="3">
        <v>9.2125355842125192</v>
      </c>
      <c r="E16" s="3">
        <v>30.126771720978098</v>
      </c>
      <c r="F16" s="3">
        <v>8.5083525111118092</v>
      </c>
      <c r="G16" s="3">
        <v>23.114632179545101</v>
      </c>
      <c r="H16" s="3">
        <v>1.1800779121023299</v>
      </c>
      <c r="I16" s="3">
        <v>10.8208150265319</v>
      </c>
      <c r="J16" s="3">
        <v>6.8445530993106098</v>
      </c>
      <c r="K16" s="3">
        <v>2.4674568276326698</v>
      </c>
      <c r="L16" s="3">
        <v>1.92864268308037</v>
      </c>
      <c r="M16" s="3">
        <v>1.89895403489143</v>
      </c>
    </row>
    <row r="33" spans="1:3" x14ac:dyDescent="0.3">
      <c r="A33" s="1" t="s">
        <v>23</v>
      </c>
      <c r="B33" s="2">
        <v>70</v>
      </c>
      <c r="C33" t="s">
        <v>2</v>
      </c>
    </row>
    <row r="35" spans="1:3" x14ac:dyDescent="0.3">
      <c r="A35" s="1" t="s">
        <v>5</v>
      </c>
    </row>
    <row r="36" spans="1:3" x14ac:dyDescent="0.3">
      <c r="A36" t="s">
        <v>18</v>
      </c>
    </row>
  </sheetData>
  <pageMargins left="0.7" right="0.7" top="0.75" bottom="0.75" header="0.3" footer="0.3"/>
  <headerFooter>
    <oddFooter>&amp;C_x000D_&amp;1#&amp;"Verdana"&amp;7&amp;K000000 Confidential</oddFoot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FA5B-932E-4F57-AA8C-EEB5CF128D5E}">
  <dimension ref="A1:M10"/>
  <sheetViews>
    <sheetView workbookViewId="0">
      <selection activeCell="B37" sqref="B37"/>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C1" t="str">
        <f>B2&amp;" - Relative potential contribution of NOx sources on high ozone days"</f>
        <v>NREL - Relative potential contribution of NOx sources on high ozone days</v>
      </c>
    </row>
    <row r="2" spans="1:13" x14ac:dyDescent="0.3">
      <c r="A2" s="1" t="s">
        <v>0</v>
      </c>
      <c r="B2" t="s">
        <v>28</v>
      </c>
      <c r="C2" t="s">
        <v>2</v>
      </c>
    </row>
    <row r="4" spans="1:13" x14ac:dyDescent="0.3">
      <c r="A4" s="1" t="s">
        <v>3</v>
      </c>
      <c r="C4" s="1" t="s">
        <v>4</v>
      </c>
    </row>
    <row r="5" spans="1:13" x14ac:dyDescent="0.3">
      <c r="A5" s="1" t="s">
        <v>5</v>
      </c>
      <c r="B5" s="1" t="s">
        <v>6</v>
      </c>
      <c r="C5" t="s">
        <v>7</v>
      </c>
      <c r="D5" t="s">
        <v>8</v>
      </c>
      <c r="E5" t="s">
        <v>9</v>
      </c>
      <c r="F5" t="s">
        <v>10</v>
      </c>
      <c r="G5" t="s">
        <v>11</v>
      </c>
      <c r="H5" t="s">
        <v>12</v>
      </c>
      <c r="I5" t="s">
        <v>13</v>
      </c>
      <c r="J5" t="s">
        <v>14</v>
      </c>
      <c r="K5" t="s">
        <v>15</v>
      </c>
      <c r="L5" t="s">
        <v>16</v>
      </c>
      <c r="M5" t="s">
        <v>17</v>
      </c>
    </row>
    <row r="6" spans="1:13" x14ac:dyDescent="0.3">
      <c r="A6" t="s">
        <v>18</v>
      </c>
      <c r="B6" t="s">
        <v>66</v>
      </c>
      <c r="C6" s="3">
        <v>29.229007822357399</v>
      </c>
      <c r="D6" s="3">
        <v>17.3207686545996</v>
      </c>
      <c r="E6" s="3">
        <v>10.6889955151288</v>
      </c>
      <c r="F6" s="3">
        <v>4.0955869552483799</v>
      </c>
      <c r="G6" s="3">
        <v>6.7545216756889399</v>
      </c>
      <c r="H6" s="3">
        <v>1.6410722691378701</v>
      </c>
      <c r="I6" s="3">
        <v>14.296691354583499</v>
      </c>
      <c r="J6" s="3">
        <v>7.5664049689386603</v>
      </c>
      <c r="K6" s="3">
        <v>3.39343403403171</v>
      </c>
      <c r="L6" s="3">
        <v>2.97294131118703</v>
      </c>
      <c r="M6" s="3">
        <v>2.0405754390980202</v>
      </c>
    </row>
    <row r="7" spans="1:13" x14ac:dyDescent="0.3">
      <c r="B7" t="s">
        <v>71</v>
      </c>
      <c r="C7" s="3">
        <v>33.609436035571797</v>
      </c>
      <c r="D7" s="3">
        <v>16.760384033807501</v>
      </c>
      <c r="E7" s="3">
        <v>9.2527998638299405</v>
      </c>
      <c r="F7" s="3">
        <v>3.5053872900953298</v>
      </c>
      <c r="G7" s="3">
        <v>5.6941097515813697</v>
      </c>
      <c r="H7" s="3">
        <v>1.6018635000615</v>
      </c>
      <c r="I7" s="3">
        <v>14.0770809404974</v>
      </c>
      <c r="J7" s="3">
        <v>7.3346888177635003</v>
      </c>
      <c r="K7" s="3">
        <v>3.3387253552947298</v>
      </c>
      <c r="L7" s="3">
        <v>2.7988683627875601</v>
      </c>
      <c r="M7" s="3">
        <v>2.0266560487092198</v>
      </c>
    </row>
    <row r="8" spans="1:13" x14ac:dyDescent="0.3">
      <c r="A8" t="s">
        <v>20</v>
      </c>
      <c r="B8" t="s">
        <v>19</v>
      </c>
      <c r="C8" s="3">
        <v>28.316695342069899</v>
      </c>
      <c r="D8" s="3">
        <v>17.7151238188709</v>
      </c>
      <c r="E8" s="3">
        <v>10.821551952578901</v>
      </c>
      <c r="F8" s="3">
        <v>4.1942455047031597</v>
      </c>
      <c r="G8" s="3">
        <v>6.8733903347137399</v>
      </c>
      <c r="H8" s="3">
        <v>1.64465676780352</v>
      </c>
      <c r="I8" s="3">
        <v>14.380055102978201</v>
      </c>
      <c r="J8" s="3">
        <v>7.6251315661156598</v>
      </c>
      <c r="K8" s="3">
        <v>3.3947225271504502</v>
      </c>
      <c r="L8" s="3">
        <v>2.9871935915685901</v>
      </c>
      <c r="M8" s="3">
        <v>2.0472334914466499</v>
      </c>
    </row>
    <row r="9" spans="1:13" x14ac:dyDescent="0.3">
      <c r="A9" t="s">
        <v>21</v>
      </c>
      <c r="B9" t="s">
        <v>72</v>
      </c>
      <c r="C9" s="3">
        <v>24.5906559655613</v>
      </c>
      <c r="D9" s="3">
        <v>16.794549341175301</v>
      </c>
      <c r="E9" s="3">
        <v>13.3825875300635</v>
      </c>
      <c r="F9" s="3">
        <v>4.7956457021329202</v>
      </c>
      <c r="G9" s="3">
        <v>8.5520043315295506</v>
      </c>
      <c r="H9" s="3">
        <v>1.60147828755246</v>
      </c>
      <c r="I9" s="3">
        <v>14.095949768758</v>
      </c>
      <c r="J9" s="3">
        <v>7.4878861530158396</v>
      </c>
      <c r="K9" s="3">
        <v>3.2549928725931601</v>
      </c>
      <c r="L9" s="3">
        <v>3.4156857475498899</v>
      </c>
      <c r="M9" s="3">
        <v>2.0285643000678499</v>
      </c>
    </row>
    <row r="10" spans="1:13" x14ac:dyDescent="0.3">
      <c r="A10" t="s">
        <v>22</v>
      </c>
      <c r="B10" t="s">
        <v>29</v>
      </c>
      <c r="C10" s="3">
        <v>21.0460577479821</v>
      </c>
      <c r="D10" s="3">
        <v>16.584968739020699</v>
      </c>
      <c r="E10" s="3">
        <v>14.3627424079845</v>
      </c>
      <c r="F10" s="3">
        <v>4.91488963510976</v>
      </c>
      <c r="G10" s="3">
        <v>8.9252833090074599</v>
      </c>
      <c r="H10" s="3">
        <v>1.81672338168848</v>
      </c>
      <c r="I10" s="3">
        <v>15.139247176089</v>
      </c>
      <c r="J10" s="3">
        <v>8.2006720647828395</v>
      </c>
      <c r="K10" s="3">
        <v>3.6238844181439802</v>
      </c>
      <c r="L10" s="3">
        <v>3.2709467780671999</v>
      </c>
      <c r="M10" s="3">
        <v>2.1145843421236599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workbookViewId="0">
      <selection activeCell="B39" sqref="B39"/>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A1" s="1" t="s">
        <v>0</v>
      </c>
      <c r="B1" t="s">
        <v>28</v>
      </c>
      <c r="C1" t="str">
        <f>B1&amp;" - Relative potential contribution of NOx sources on high ozone days (MDA8&gt;=70 ppb)"</f>
        <v>NREL - Relative potential contribution of NOx sources on high ozone days (MDA8&gt;=70 ppb)</v>
      </c>
    </row>
    <row r="2" spans="1:13" x14ac:dyDescent="0.3">
      <c r="C2" t="s">
        <v>2</v>
      </c>
    </row>
    <row r="3" spans="1:13" x14ac:dyDescent="0.3">
      <c r="A3" s="1" t="s">
        <v>3</v>
      </c>
      <c r="C3" s="1" t="s">
        <v>4</v>
      </c>
    </row>
    <row r="4" spans="1:13" x14ac:dyDescent="0.3">
      <c r="A4" s="1" t="s">
        <v>35</v>
      </c>
      <c r="B4" s="1" t="s">
        <v>36</v>
      </c>
      <c r="C4" t="s">
        <v>7</v>
      </c>
      <c r="D4" t="s">
        <v>8</v>
      </c>
      <c r="E4" t="s">
        <v>9</v>
      </c>
      <c r="F4" t="s">
        <v>10</v>
      </c>
      <c r="G4" t="s">
        <v>11</v>
      </c>
      <c r="H4" t="s">
        <v>12</v>
      </c>
      <c r="I4" t="s">
        <v>13</v>
      </c>
      <c r="J4" t="s">
        <v>14</v>
      </c>
      <c r="K4" t="s">
        <v>15</v>
      </c>
      <c r="L4" t="s">
        <v>16</v>
      </c>
      <c r="M4" t="s">
        <v>17</v>
      </c>
    </row>
    <row r="5" spans="1:13" x14ac:dyDescent="0.3">
      <c r="A5">
        <v>2016</v>
      </c>
      <c r="B5" t="s">
        <v>37</v>
      </c>
      <c r="C5" s="3">
        <v>33.227622773505203</v>
      </c>
      <c r="D5" s="3">
        <v>16.3252229609379</v>
      </c>
      <c r="E5" s="3">
        <v>8.5751631670045292</v>
      </c>
      <c r="F5" s="3">
        <v>4.6774698652783204</v>
      </c>
      <c r="G5" s="3">
        <v>5.93010869918845</v>
      </c>
      <c r="H5" s="3">
        <v>1.60130591528671</v>
      </c>
      <c r="I5" s="3">
        <v>13.9923535099714</v>
      </c>
      <c r="J5" s="3">
        <v>7.1461769846334597</v>
      </c>
      <c r="K5" s="3">
        <v>3.2973247642994199</v>
      </c>
      <c r="L5" s="3">
        <v>3.39168376227282</v>
      </c>
      <c r="M5" s="3">
        <v>1.83556759762153</v>
      </c>
    </row>
    <row r="6" spans="1:13" x14ac:dyDescent="0.3">
      <c r="A6">
        <v>2017</v>
      </c>
      <c r="B6" t="s">
        <v>38</v>
      </c>
      <c r="C6" s="3">
        <v>30.356281275303498</v>
      </c>
      <c r="D6" s="3">
        <v>17.84073024604</v>
      </c>
      <c r="E6" s="3">
        <v>6.5602452427609004</v>
      </c>
      <c r="F6" s="3">
        <v>4.27533705719895</v>
      </c>
      <c r="G6" s="3">
        <v>4.1574441826182902</v>
      </c>
      <c r="H6" s="3">
        <v>1.8077629728276701</v>
      </c>
      <c r="I6" s="3">
        <v>14.9269051555011</v>
      </c>
      <c r="J6" s="3">
        <v>8.2634458465447693</v>
      </c>
      <c r="K6" s="3">
        <v>3.6832579150489302</v>
      </c>
      <c r="L6" s="3">
        <v>6.2018386180493597</v>
      </c>
      <c r="M6" s="3">
        <v>1.92675148810643</v>
      </c>
    </row>
    <row r="7" spans="1:13" x14ac:dyDescent="0.3">
      <c r="A7">
        <v>2018</v>
      </c>
      <c r="B7" t="s">
        <v>39</v>
      </c>
      <c r="C7" s="3">
        <v>36.382138944488098</v>
      </c>
      <c r="D7" s="3">
        <v>18.094426140001001</v>
      </c>
      <c r="E7" s="3">
        <v>9.0059473449567395</v>
      </c>
      <c r="F7" s="3">
        <v>2.8403955782408099</v>
      </c>
      <c r="G7" s="3">
        <v>5.6156282801035102</v>
      </c>
      <c r="H7" s="3">
        <v>1.37004073900245</v>
      </c>
      <c r="I7" s="3">
        <v>12.929494326131501</v>
      </c>
      <c r="J7" s="3">
        <v>6.7146441028924597</v>
      </c>
      <c r="K7" s="3">
        <v>2.91088738892104</v>
      </c>
      <c r="L7" s="3">
        <v>2.09806567550838</v>
      </c>
      <c r="M7" s="3">
        <v>2.0383314797538099</v>
      </c>
    </row>
    <row r="8" spans="1:13" x14ac:dyDescent="0.3">
      <c r="A8">
        <v>2019</v>
      </c>
      <c r="B8" t="s">
        <v>40</v>
      </c>
      <c r="C8" s="3">
        <v>34.1674423757593</v>
      </c>
      <c r="D8" s="3">
        <v>14.1032582076941</v>
      </c>
      <c r="E8" s="3">
        <v>11.4398687315567</v>
      </c>
      <c r="F8" s="3">
        <v>4.74119788817959</v>
      </c>
      <c r="G8" s="3">
        <v>8.1791744563577193</v>
      </c>
      <c r="H8" s="3">
        <v>1.4576265669836601</v>
      </c>
      <c r="I8" s="3">
        <v>13.1908438403968</v>
      </c>
      <c r="J8" s="3">
        <v>6.8113249806771803</v>
      </c>
      <c r="K8" s="3">
        <v>3.1880887386860501</v>
      </c>
      <c r="L8" s="3">
        <v>0.76251075412902702</v>
      </c>
      <c r="M8" s="3">
        <v>1.9586634595794401</v>
      </c>
    </row>
    <row r="9" spans="1:13" x14ac:dyDescent="0.3">
      <c r="A9">
        <v>2020</v>
      </c>
      <c r="B9" t="s">
        <v>41</v>
      </c>
      <c r="C9" s="3">
        <v>22.826036503257001</v>
      </c>
      <c r="D9" s="3">
        <v>17.9382177936996</v>
      </c>
      <c r="E9" s="3">
        <v>12.282964065657801</v>
      </c>
      <c r="F9" s="3">
        <v>4.9381584271771901</v>
      </c>
      <c r="G9" s="3">
        <v>6.5220873054426596</v>
      </c>
      <c r="H9" s="3">
        <v>1.4652854640378801</v>
      </c>
      <c r="I9" s="3">
        <v>13.5991090601587</v>
      </c>
      <c r="J9" s="3">
        <v>7.1886917786096598</v>
      </c>
      <c r="K9" s="3">
        <v>3.0910985288799702</v>
      </c>
      <c r="L9" s="3">
        <v>8.1060753981497307</v>
      </c>
      <c r="M9" s="3">
        <v>2.0422756749296802</v>
      </c>
    </row>
    <row r="10" spans="1:13" x14ac:dyDescent="0.3">
      <c r="A10">
        <v>2021</v>
      </c>
      <c r="B10" t="s">
        <v>42</v>
      </c>
      <c r="C10" s="3">
        <v>19.3411789740525</v>
      </c>
      <c r="D10" s="3">
        <v>17.440523527364</v>
      </c>
      <c r="E10" s="3">
        <v>15.246204565677401</v>
      </c>
      <c r="F10" s="3">
        <v>5.3891312798373097</v>
      </c>
      <c r="G10" s="3">
        <v>9.7093230244274302</v>
      </c>
      <c r="H10" s="3">
        <v>1.89297859936651</v>
      </c>
      <c r="I10" s="3">
        <v>15.579146318931601</v>
      </c>
      <c r="J10" s="3">
        <v>8.4198975187150005</v>
      </c>
      <c r="K10" s="3">
        <v>3.7950450234680999</v>
      </c>
      <c r="L10" s="3">
        <v>1.07044145801293</v>
      </c>
      <c r="M10" s="3">
        <v>2.1161297101469998</v>
      </c>
    </row>
    <row r="11" spans="1:13" x14ac:dyDescent="0.3">
      <c r="A11">
        <v>2022</v>
      </c>
      <c r="B11" t="s">
        <v>43</v>
      </c>
      <c r="C11" s="3">
        <v>33.911465225349801</v>
      </c>
      <c r="D11" s="3">
        <v>17.9300438133174</v>
      </c>
      <c r="E11" s="3">
        <v>8.0876545238087196</v>
      </c>
      <c r="F11" s="3">
        <v>2.2361385248389198</v>
      </c>
      <c r="G11" s="3">
        <v>5.2007610143427101</v>
      </c>
      <c r="H11" s="3">
        <v>1.78718011684814</v>
      </c>
      <c r="I11" s="3">
        <v>15.1670267861304</v>
      </c>
      <c r="J11" s="3">
        <v>7.9663229621919101</v>
      </c>
      <c r="K11" s="3">
        <v>3.6572385738916</v>
      </c>
      <c r="L11" s="3">
        <v>1.8863373157798899</v>
      </c>
      <c r="M11" s="3">
        <v>2.1698311435002799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activeCell="B21" sqref="B21"/>
    </sheetView>
  </sheetViews>
  <sheetFormatPr defaultRowHeight="14.4" x14ac:dyDescent="0.3"/>
  <cols>
    <col min="2" max="2" width="14.5546875" bestFit="1" customWidth="1"/>
    <col min="3" max="3" width="15.5546875" bestFit="1" customWidth="1"/>
    <col min="4" max="4" width="9.44140625" bestFit="1" customWidth="1"/>
    <col min="5" max="5" width="23.88671875" bestFit="1" customWidth="1"/>
    <col min="6" max="6" width="13.6640625" bestFit="1" customWidth="1"/>
    <col min="7" max="7" width="9" bestFit="1" customWidth="1"/>
    <col min="8" max="8" width="9.33203125" bestFit="1" customWidth="1"/>
    <col min="9" max="9" width="9.88671875" bestFit="1" customWidth="1"/>
    <col min="10" max="10" width="18.44140625" bestFit="1" customWidth="1"/>
    <col min="11" max="11" width="14.44140625" bestFit="1" customWidth="1"/>
    <col min="12" max="12" width="20.88671875" bestFit="1" customWidth="1"/>
    <col min="13" max="13" width="5.33203125" bestFit="1" customWidth="1"/>
    <col min="14" max="14" width="10.6640625" bestFit="1" customWidth="1"/>
  </cols>
  <sheetData>
    <row r="1" spans="1:14" x14ac:dyDescent="0.3">
      <c r="B1" s="1" t="s">
        <v>35</v>
      </c>
      <c r="C1" s="2">
        <v>2022</v>
      </c>
      <c r="D1" t="str">
        <f>C1&amp;" NOx"</f>
        <v>2022 NOx</v>
      </c>
    </row>
    <row r="2" spans="1:14" x14ac:dyDescent="0.3">
      <c r="C2">
        <v>10</v>
      </c>
      <c r="D2">
        <v>1</v>
      </c>
      <c r="E2">
        <v>9</v>
      </c>
      <c r="F2">
        <v>2</v>
      </c>
      <c r="G2">
        <v>6</v>
      </c>
      <c r="H2">
        <v>3</v>
      </c>
      <c r="I2">
        <v>4</v>
      </c>
      <c r="J2">
        <v>5</v>
      </c>
      <c r="K2">
        <v>7</v>
      </c>
      <c r="L2">
        <v>8</v>
      </c>
      <c r="M2">
        <v>11</v>
      </c>
    </row>
    <row r="3" spans="1:14" x14ac:dyDescent="0.3">
      <c r="B3" s="1" t="s">
        <v>44</v>
      </c>
      <c r="C3" s="1" t="s">
        <v>45</v>
      </c>
    </row>
    <row r="4" spans="1:14" x14ac:dyDescent="0.3">
      <c r="B4" s="1" t="s">
        <v>46</v>
      </c>
      <c r="C4" t="s">
        <v>16</v>
      </c>
      <c r="D4" t="s">
        <v>7</v>
      </c>
      <c r="E4" t="s">
        <v>15</v>
      </c>
      <c r="F4" t="s">
        <v>8</v>
      </c>
      <c r="G4" t="s">
        <v>12</v>
      </c>
      <c r="H4" t="s">
        <v>9</v>
      </c>
      <c r="I4" t="s">
        <v>10</v>
      </c>
      <c r="J4" t="s">
        <v>11</v>
      </c>
      <c r="K4" t="s">
        <v>13</v>
      </c>
      <c r="L4" t="s">
        <v>14</v>
      </c>
      <c r="M4" t="s">
        <v>17</v>
      </c>
      <c r="N4" t="s">
        <v>47</v>
      </c>
    </row>
    <row r="5" spans="1:14" x14ac:dyDescent="0.3">
      <c r="A5">
        <v>4</v>
      </c>
      <c r="B5" s="2" t="s">
        <v>27</v>
      </c>
      <c r="C5" s="3">
        <v>182.766887755102</v>
      </c>
      <c r="D5" s="3">
        <v>70.751204081632594</v>
      </c>
      <c r="E5" s="3">
        <v>19.649663265306</v>
      </c>
      <c r="F5" s="3">
        <v>59.923030612244901</v>
      </c>
      <c r="G5" s="3">
        <v>8.2951020408163405</v>
      </c>
      <c r="H5" s="3">
        <v>98.610316326530594</v>
      </c>
      <c r="I5" s="3">
        <v>84.2558673469387</v>
      </c>
      <c r="J5" s="3">
        <v>46.460999999999899</v>
      </c>
      <c r="K5" s="3">
        <v>74.503346938775493</v>
      </c>
      <c r="L5" s="3">
        <v>45.805295918367399</v>
      </c>
      <c r="M5" s="3">
        <v>12.6191326530612</v>
      </c>
      <c r="N5" s="3">
        <v>703.64084693877521</v>
      </c>
    </row>
    <row r="6" spans="1:14" x14ac:dyDescent="0.3">
      <c r="A6">
        <v>1</v>
      </c>
      <c r="B6" s="2" t="s">
        <v>24</v>
      </c>
      <c r="C6" s="3">
        <v>34.747714285714302</v>
      </c>
      <c r="D6" s="3">
        <v>569.32442857142803</v>
      </c>
      <c r="E6" s="3">
        <v>175.30410204081599</v>
      </c>
      <c r="F6" s="3">
        <v>544.62674489795904</v>
      </c>
      <c r="G6" s="3">
        <v>81.546489795919101</v>
      </c>
      <c r="H6" s="3">
        <v>462.20992857142801</v>
      </c>
      <c r="I6" s="3">
        <v>192.112214285714</v>
      </c>
      <c r="J6" s="3">
        <v>356.05209183673401</v>
      </c>
      <c r="K6" s="3">
        <v>628.45705102040699</v>
      </c>
      <c r="L6" s="3">
        <v>363.54321428571302</v>
      </c>
      <c r="M6" s="3">
        <v>82.050224489795895</v>
      </c>
      <c r="N6" s="3">
        <v>3489.9742040816286</v>
      </c>
    </row>
    <row r="7" spans="1:14" x14ac:dyDescent="0.3">
      <c r="A7">
        <v>11</v>
      </c>
      <c r="B7" s="2" t="s">
        <v>34</v>
      </c>
      <c r="C7" s="3">
        <v>1.97344897959183</v>
      </c>
      <c r="D7" s="3">
        <v>55.6969591836734</v>
      </c>
      <c r="E7" s="3">
        <v>36.108357142857102</v>
      </c>
      <c r="F7" s="3">
        <v>140.48273469387701</v>
      </c>
      <c r="G7" s="3">
        <v>18.848540816326601</v>
      </c>
      <c r="H7" s="3">
        <v>423.68848979591797</v>
      </c>
      <c r="I7" s="3">
        <v>127.049897959183</v>
      </c>
      <c r="J7" s="3">
        <v>404.37203061224398</v>
      </c>
      <c r="K7" s="3">
        <v>169.10279591836701</v>
      </c>
      <c r="L7" s="3">
        <v>110.17939795918301</v>
      </c>
      <c r="M7" s="3">
        <v>29.8840408163265</v>
      </c>
      <c r="N7" s="3">
        <v>1517.3866938775473</v>
      </c>
    </row>
    <row r="8" spans="1:14" x14ac:dyDescent="0.3">
      <c r="A8">
        <v>2</v>
      </c>
      <c r="B8" s="2" t="s">
        <v>25</v>
      </c>
      <c r="C8" s="3">
        <v>21.798193877551</v>
      </c>
      <c r="D8" s="3">
        <v>397.33049999999997</v>
      </c>
      <c r="E8" s="3">
        <v>131.01830612244899</v>
      </c>
      <c r="F8" s="3">
        <v>459.93591836734703</v>
      </c>
      <c r="G8" s="3">
        <v>60.449785714286001</v>
      </c>
      <c r="H8" s="3">
        <v>401.19182653061199</v>
      </c>
      <c r="I8" s="3">
        <v>163.255806122449</v>
      </c>
      <c r="J8" s="3">
        <v>225.64802040816301</v>
      </c>
      <c r="K8" s="3">
        <v>489.72307142857102</v>
      </c>
      <c r="L8" s="3">
        <v>282.454806122447</v>
      </c>
      <c r="M8" s="3">
        <v>58.816183673469297</v>
      </c>
      <c r="N8" s="3">
        <v>2691.6224183673444</v>
      </c>
    </row>
    <row r="9" spans="1:14" x14ac:dyDescent="0.3">
      <c r="A9">
        <v>5</v>
      </c>
      <c r="B9" s="2" t="s">
        <v>28</v>
      </c>
      <c r="C9" s="3">
        <v>147.14661224489799</v>
      </c>
      <c r="D9" s="3">
        <v>2645.3154387755098</v>
      </c>
      <c r="E9" s="3">
        <v>285.28845918367301</v>
      </c>
      <c r="F9" s="3">
        <v>1398.6603469387701</v>
      </c>
      <c r="G9" s="3">
        <v>139.41170408163299</v>
      </c>
      <c r="H9" s="3">
        <v>630.88979591836699</v>
      </c>
      <c r="I9" s="3">
        <v>174.43338775510199</v>
      </c>
      <c r="J9" s="3">
        <v>405.69327551020302</v>
      </c>
      <c r="K9" s="3">
        <v>1183.1269999999899</v>
      </c>
      <c r="L9" s="3">
        <v>621.42514285713503</v>
      </c>
      <c r="M9" s="3">
        <v>169.26097959183599</v>
      </c>
      <c r="N9" s="3">
        <v>7800.6521428571159</v>
      </c>
    </row>
    <row r="10" spans="1:14" x14ac:dyDescent="0.3">
      <c r="A10">
        <v>7</v>
      </c>
      <c r="B10" s="2" t="s">
        <v>1</v>
      </c>
      <c r="C10" s="3">
        <v>440.74723469387698</v>
      </c>
      <c r="D10" s="3">
        <v>914.64575510204099</v>
      </c>
      <c r="E10" s="3">
        <v>154.93619387755101</v>
      </c>
      <c r="F10" s="3">
        <v>325.76338775510101</v>
      </c>
      <c r="G10" s="3">
        <v>72.447224489796497</v>
      </c>
      <c r="H10" s="3">
        <v>713.27471428571505</v>
      </c>
      <c r="I10" s="3">
        <v>204.02514285714199</v>
      </c>
      <c r="J10" s="3">
        <v>462.78605102040802</v>
      </c>
      <c r="K10" s="3">
        <v>613.00219387755101</v>
      </c>
      <c r="L10" s="3">
        <v>319.42135714285598</v>
      </c>
      <c r="M10" s="3">
        <v>85.973581632652994</v>
      </c>
      <c r="N10" s="3">
        <v>4307.0228367346917</v>
      </c>
    </row>
    <row r="11" spans="1:14" x14ac:dyDescent="0.3">
      <c r="A11">
        <v>6</v>
      </c>
      <c r="B11" s="2" t="s">
        <v>30</v>
      </c>
      <c r="C11" s="3">
        <v>267.34429591836698</v>
      </c>
      <c r="D11" s="3">
        <v>760.11793877550997</v>
      </c>
      <c r="E11" s="3">
        <v>117.631285714285</v>
      </c>
      <c r="F11" s="3">
        <v>396.78642857142802</v>
      </c>
      <c r="G11" s="3">
        <v>48.640122448980001</v>
      </c>
      <c r="H11" s="3">
        <v>688.63101020408101</v>
      </c>
      <c r="I11" s="3">
        <v>312.63522448979597</v>
      </c>
      <c r="J11" s="3">
        <v>457.96012244897901</v>
      </c>
      <c r="K11" s="3">
        <v>433.88625510204002</v>
      </c>
      <c r="L11" s="3">
        <v>249.300969387756</v>
      </c>
      <c r="M11" s="3">
        <v>74.174693877550894</v>
      </c>
      <c r="N11" s="3">
        <v>3807.1083469387731</v>
      </c>
    </row>
    <row r="12" spans="1:14" x14ac:dyDescent="0.3">
      <c r="A12">
        <v>10</v>
      </c>
      <c r="B12" s="2" t="s">
        <v>33</v>
      </c>
      <c r="C12" s="3">
        <v>1.0237857142857101</v>
      </c>
      <c r="D12" s="3">
        <v>27.711153061224401</v>
      </c>
      <c r="E12" s="3">
        <v>17.449785714285699</v>
      </c>
      <c r="F12" s="3">
        <v>65.016765306122394</v>
      </c>
      <c r="G12" s="3">
        <v>9.1060918367346897</v>
      </c>
      <c r="H12" s="3">
        <v>247.25003061224399</v>
      </c>
      <c r="I12" s="3">
        <v>67.809163265306097</v>
      </c>
      <c r="J12" s="3">
        <v>158.74555102040799</v>
      </c>
      <c r="K12" s="3">
        <v>76.036081632652994</v>
      </c>
      <c r="L12" s="3">
        <v>50.484448979591903</v>
      </c>
      <c r="M12" s="3">
        <v>13.130091836734699</v>
      </c>
      <c r="N12" s="3">
        <v>733.76294897959053</v>
      </c>
    </row>
    <row r="13" spans="1:14" x14ac:dyDescent="0.3">
      <c r="A13">
        <v>8</v>
      </c>
      <c r="B13" s="2" t="s">
        <v>31</v>
      </c>
      <c r="C13" s="3">
        <v>42.365877551020397</v>
      </c>
      <c r="D13" s="3">
        <v>130.258622448979</v>
      </c>
      <c r="E13" s="3">
        <v>59.250602040816297</v>
      </c>
      <c r="F13" s="3">
        <v>166.48698979591799</v>
      </c>
      <c r="G13" s="3">
        <v>29.182928571428601</v>
      </c>
      <c r="H13" s="3">
        <v>374.08634693877502</v>
      </c>
      <c r="I13" s="3">
        <v>111.13380612244799</v>
      </c>
      <c r="J13" s="3">
        <v>287.727040816326</v>
      </c>
      <c r="K13" s="3">
        <v>233.36283673469401</v>
      </c>
      <c r="L13" s="3">
        <v>134.450163265306</v>
      </c>
      <c r="M13" s="3">
        <v>32.215520408163201</v>
      </c>
      <c r="N13" s="3">
        <v>1600.5207346938744</v>
      </c>
    </row>
    <row r="14" spans="1:14" x14ac:dyDescent="0.3">
      <c r="A14">
        <v>9</v>
      </c>
      <c r="B14" s="2" t="s">
        <v>32</v>
      </c>
      <c r="C14" s="3">
        <v>108.326826530612</v>
      </c>
      <c r="D14" s="3">
        <v>134.38813265306101</v>
      </c>
      <c r="E14" s="3">
        <v>39.9778469387755</v>
      </c>
      <c r="F14" s="3">
        <v>120.446897959183</v>
      </c>
      <c r="G14" s="3">
        <v>17.916367346938799</v>
      </c>
      <c r="H14" s="3">
        <v>736.82176530612196</v>
      </c>
      <c r="I14" s="3">
        <v>330.51478571428498</v>
      </c>
      <c r="J14" s="3">
        <v>300.19080612244898</v>
      </c>
      <c r="K14" s="3">
        <v>153.338418367347</v>
      </c>
      <c r="L14" s="3">
        <v>101.303459183673</v>
      </c>
      <c r="M14" s="3">
        <v>29.005387755101999</v>
      </c>
      <c r="N14" s="3">
        <v>2072.2306938775482</v>
      </c>
    </row>
    <row r="15" spans="1:14" x14ac:dyDescent="0.3">
      <c r="A15">
        <v>3</v>
      </c>
      <c r="B15" s="2" t="s">
        <v>26</v>
      </c>
      <c r="C15" s="3">
        <v>2.4810510204081599</v>
      </c>
      <c r="D15" s="3">
        <v>587.58193877551003</v>
      </c>
      <c r="E15" s="3">
        <v>127.685244897959</v>
      </c>
      <c r="F15" s="3">
        <v>696.26544897959195</v>
      </c>
      <c r="G15" s="3">
        <v>60.122081632653298</v>
      </c>
      <c r="H15" s="3">
        <v>293.56797959183598</v>
      </c>
      <c r="I15" s="3">
        <v>76.102153061224499</v>
      </c>
      <c r="J15" s="3">
        <v>185.05936734693799</v>
      </c>
      <c r="K15" s="3">
        <v>464.52612244897898</v>
      </c>
      <c r="L15" s="3">
        <v>262.65717346938698</v>
      </c>
      <c r="M15" s="3">
        <v>64.418285714285602</v>
      </c>
      <c r="N15" s="3">
        <v>2820.4668469387725</v>
      </c>
    </row>
    <row r="16" spans="1:14" x14ac:dyDescent="0.3">
      <c r="B16" s="2" t="s">
        <v>47</v>
      </c>
      <c r="C16" s="3">
        <v>1250.7219285714273</v>
      </c>
      <c r="D16" s="3">
        <v>6293.1220714285691</v>
      </c>
      <c r="E16" s="3">
        <v>1164.2998469387735</v>
      </c>
      <c r="F16" s="3">
        <v>4374.3946938775425</v>
      </c>
      <c r="G16" s="3">
        <v>545.96643877551287</v>
      </c>
      <c r="H16" s="3">
        <v>5070.2222040816278</v>
      </c>
      <c r="I16" s="3">
        <v>1843.3274489795881</v>
      </c>
      <c r="J16" s="3">
        <v>3290.6953571428517</v>
      </c>
      <c r="K16" s="3">
        <v>4519.0651734693747</v>
      </c>
      <c r="L16" s="3">
        <v>2541.0254285714154</v>
      </c>
      <c r="M16" s="3">
        <v>651.54812244897835</v>
      </c>
      <c r="N16" s="3">
        <v>31544.388714285662</v>
      </c>
    </row>
    <row r="42" spans="5:5" x14ac:dyDescent="0.3">
      <c r="E42" t="s">
        <v>48</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selection activeCell="B33" sqref="B33"/>
    </sheetView>
  </sheetViews>
  <sheetFormatPr defaultRowHeight="14.4" x14ac:dyDescent="0.3"/>
  <cols>
    <col min="1" max="1" width="22.88671875" bestFit="1" customWidth="1"/>
    <col min="2" max="3" width="17.5546875" bestFit="1" customWidth="1"/>
  </cols>
  <sheetData>
    <row r="1" spans="1:2" x14ac:dyDescent="0.3">
      <c r="A1" s="1" t="s">
        <v>0</v>
      </c>
      <c r="B1" t="s">
        <v>28</v>
      </c>
    </row>
    <row r="3" spans="1:2" x14ac:dyDescent="0.3">
      <c r="A3" s="1" t="s">
        <v>46</v>
      </c>
      <c r="B3" t="s">
        <v>49</v>
      </c>
    </row>
    <row r="4" spans="1:2" x14ac:dyDescent="0.3">
      <c r="A4" s="2" t="s">
        <v>16</v>
      </c>
      <c r="B4" s="3">
        <v>0.75572042857142796</v>
      </c>
    </row>
    <row r="5" spans="1:2" x14ac:dyDescent="0.3">
      <c r="A5" s="2" t="s">
        <v>7</v>
      </c>
      <c r="B5" s="3">
        <v>9.0437089183673507</v>
      </c>
    </row>
    <row r="6" spans="1:2" x14ac:dyDescent="0.3">
      <c r="A6" s="2" t="s">
        <v>15</v>
      </c>
      <c r="B6" s="3">
        <v>1.3093807755102</v>
      </c>
    </row>
    <row r="7" spans="1:2" x14ac:dyDescent="0.3">
      <c r="A7" s="2" t="s">
        <v>8</v>
      </c>
      <c r="B7" s="3">
        <v>6.6772181428571402</v>
      </c>
    </row>
    <row r="8" spans="1:2" x14ac:dyDescent="0.3">
      <c r="A8" s="2" t="s">
        <v>12</v>
      </c>
      <c r="B8" s="3">
        <v>0.63261965306122503</v>
      </c>
    </row>
    <row r="9" spans="1:2" x14ac:dyDescent="0.3">
      <c r="A9" s="2" t="s">
        <v>9</v>
      </c>
      <c r="B9" s="3">
        <v>3.0927457448979498</v>
      </c>
    </row>
    <row r="10" spans="1:2" x14ac:dyDescent="0.3">
      <c r="A10" s="2" t="s">
        <v>10</v>
      </c>
      <c r="B10" s="3">
        <v>0.86619417346938599</v>
      </c>
    </row>
    <row r="11" spans="1:2" x14ac:dyDescent="0.3">
      <c r="A11" s="2" t="s">
        <v>11</v>
      </c>
      <c r="B11" s="3">
        <v>2.2604281224489702</v>
      </c>
    </row>
    <row r="12" spans="1:2" x14ac:dyDescent="0.3">
      <c r="A12" s="2" t="s">
        <v>13</v>
      </c>
      <c r="B12" s="3">
        <v>5.4584874489795903</v>
      </c>
    </row>
    <row r="13" spans="1:2" x14ac:dyDescent="0.3">
      <c r="A13" s="2" t="s">
        <v>14</v>
      </c>
      <c r="B13" s="3">
        <v>2.8853013571428501</v>
      </c>
    </row>
    <row r="14" spans="1:2" x14ac:dyDescent="0.3">
      <c r="A14" s="2" t="s">
        <v>17</v>
      </c>
      <c r="B14" s="3">
        <v>0.79077959183673396</v>
      </c>
    </row>
    <row r="15" spans="1:2" x14ac:dyDescent="0.3">
      <c r="A15" s="2" t="s">
        <v>47</v>
      </c>
      <c r="B15" s="3">
        <v>33.772584357142819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5318-BC82-4F18-B23E-C75209532988}">
  <dimension ref="A1:K606"/>
  <sheetViews>
    <sheetView topLeftCell="A471" workbookViewId="0"/>
  </sheetViews>
  <sheetFormatPr defaultRowHeight="14.4" x14ac:dyDescent="0.3"/>
  <sheetData>
    <row r="1" spans="1:11" x14ac:dyDescent="0.3">
      <c r="A1" t="s">
        <v>23</v>
      </c>
      <c r="B1" t="s">
        <v>0</v>
      </c>
      <c r="C1" t="s">
        <v>4</v>
      </c>
      <c r="D1" t="s">
        <v>50</v>
      </c>
      <c r="E1" t="s">
        <v>51</v>
      </c>
      <c r="F1" t="s">
        <v>52</v>
      </c>
      <c r="G1" t="s">
        <v>53</v>
      </c>
      <c r="H1" t="s">
        <v>54</v>
      </c>
      <c r="I1" t="s">
        <v>55</v>
      </c>
      <c r="J1" t="s">
        <v>6</v>
      </c>
      <c r="K1" t="s">
        <v>5</v>
      </c>
    </row>
    <row r="2" spans="1:11" x14ac:dyDescent="0.3">
      <c r="A2">
        <v>70</v>
      </c>
      <c r="B2" t="s">
        <v>30</v>
      </c>
      <c r="C2" t="s">
        <v>15</v>
      </c>
      <c r="D2">
        <v>316.44433673469399</v>
      </c>
      <c r="E2">
        <v>1.7057487857142799</v>
      </c>
      <c r="F2">
        <v>2.8688184338627498</v>
      </c>
      <c r="G2">
        <v>2.77785419104152</v>
      </c>
      <c r="H2">
        <v>6.6950102040816404</v>
      </c>
      <c r="I2">
        <f>VLOOKUP(B2,days!$H$2:$L$12,MATCH('2026_NOX_emis_4km_bySector_all_'!A2,days!$H$1:$L$1,0),FALSE)</f>
        <v>55</v>
      </c>
      <c r="J2" t="str">
        <f>I2&amp;" days"</f>
        <v>55 days</v>
      </c>
      <c r="K2" t="str">
        <f>"MDA8 &gt;= "&amp;A2&amp;" ppb"</f>
        <v>MDA8 &gt;= 70 ppb</v>
      </c>
    </row>
    <row r="3" spans="1:11" x14ac:dyDescent="0.3">
      <c r="A3">
        <v>70</v>
      </c>
      <c r="B3" t="s">
        <v>30</v>
      </c>
      <c r="C3" t="s">
        <v>14</v>
      </c>
      <c r="D3">
        <v>707.947132653057</v>
      </c>
      <c r="E3">
        <v>3.8116275816326501</v>
      </c>
      <c r="F3">
        <v>6.41810122220053</v>
      </c>
      <c r="G3">
        <v>6.20733002479842</v>
      </c>
      <c r="H3">
        <v>13.5187040816327</v>
      </c>
      <c r="I3">
        <f>VLOOKUP(B3,days!$H$2:$L$12,MATCH('2026_NOX_emis_4km_bySector_all_'!A3,days!$H$1:$L$1,0),FALSE)</f>
        <v>55</v>
      </c>
      <c r="J3" t="str">
        <f t="shared" ref="J3:J66" si="0">I3&amp;" days"</f>
        <v>55 days</v>
      </c>
      <c r="K3" t="str">
        <f t="shared" ref="K3:K66" si="1">"MDA8 &gt;= "&amp;A3&amp;" ppb"</f>
        <v>MDA8 &gt;= 70 ppb</v>
      </c>
    </row>
    <row r="4" spans="1:11" x14ac:dyDescent="0.3">
      <c r="A4">
        <v>70</v>
      </c>
      <c r="B4" t="s">
        <v>30</v>
      </c>
      <c r="C4" t="s">
        <v>16</v>
      </c>
      <c r="D4">
        <v>613.91430612244903</v>
      </c>
      <c r="E4">
        <v>3.2626625612244902</v>
      </c>
      <c r="F4">
        <v>5.56561920617568</v>
      </c>
      <c r="G4">
        <v>5.3133268776483398</v>
      </c>
      <c r="H4">
        <v>9.63539795918369</v>
      </c>
      <c r="I4">
        <f>VLOOKUP(B4,days!$H$2:$L$12,MATCH('2026_NOX_emis_4km_bySector_all_'!A4,days!$H$1:$L$1,0),FALSE)</f>
        <v>55</v>
      </c>
      <c r="J4" t="str">
        <f t="shared" si="0"/>
        <v>55 days</v>
      </c>
      <c r="K4" t="str">
        <f t="shared" si="1"/>
        <v>MDA8 &gt;= 70 ppb</v>
      </c>
    </row>
    <row r="5" spans="1:11" x14ac:dyDescent="0.3">
      <c r="A5">
        <v>70</v>
      </c>
      <c r="B5" t="s">
        <v>30</v>
      </c>
      <c r="C5" t="s">
        <v>17</v>
      </c>
      <c r="D5">
        <v>207.44741836734701</v>
      </c>
      <c r="E5">
        <v>1.14494610204081</v>
      </c>
      <c r="F5">
        <v>1.8806750786266599</v>
      </c>
      <c r="G5">
        <v>1.8645731157527401</v>
      </c>
      <c r="H5">
        <v>3.8064489795918299</v>
      </c>
      <c r="I5">
        <f>VLOOKUP(B5,days!$H$2:$L$12,MATCH('2026_NOX_emis_4km_bySector_all_'!A5,days!$H$1:$L$1,0),FALSE)</f>
        <v>55</v>
      </c>
      <c r="J5" t="str">
        <f t="shared" si="0"/>
        <v>55 days</v>
      </c>
      <c r="K5" t="str">
        <f t="shared" si="1"/>
        <v>MDA8 &gt;= 70 ppb</v>
      </c>
    </row>
    <row r="6" spans="1:11" x14ac:dyDescent="0.3">
      <c r="A6">
        <v>70</v>
      </c>
      <c r="B6" t="s">
        <v>30</v>
      </c>
      <c r="C6" t="s">
        <v>13</v>
      </c>
      <c r="D6">
        <v>1218.04899999999</v>
      </c>
      <c r="E6">
        <v>6.6389895816326501</v>
      </c>
      <c r="F6">
        <v>11.0425784850678</v>
      </c>
      <c r="G6">
        <v>10.8117591453518</v>
      </c>
      <c r="H6">
        <v>22.263642857142798</v>
      </c>
      <c r="I6">
        <f>VLOOKUP(B6,days!$H$2:$L$12,MATCH('2026_NOX_emis_4km_bySector_all_'!A6,days!$H$1:$L$1,0),FALSE)</f>
        <v>55</v>
      </c>
      <c r="J6" t="str">
        <f t="shared" si="0"/>
        <v>55 days</v>
      </c>
      <c r="K6" t="str">
        <f t="shared" si="1"/>
        <v>MDA8 &gt;= 70 ppb</v>
      </c>
    </row>
    <row r="7" spans="1:11" x14ac:dyDescent="0.3">
      <c r="A7">
        <v>70</v>
      </c>
      <c r="B7" t="s">
        <v>30</v>
      </c>
      <c r="C7" t="s">
        <v>11</v>
      </c>
      <c r="D7">
        <v>1346.79597959183</v>
      </c>
      <c r="E7">
        <v>7.7932476530612202</v>
      </c>
      <c r="F7">
        <v>12.209771780951799</v>
      </c>
      <c r="G7">
        <v>12.6914970341399</v>
      </c>
      <c r="H7">
        <v>23.723255102040799</v>
      </c>
      <c r="I7">
        <f>VLOOKUP(B7,days!$H$2:$L$12,MATCH('2026_NOX_emis_4km_bySector_all_'!A7,days!$H$1:$L$1,0),FALSE)</f>
        <v>55</v>
      </c>
      <c r="J7" t="str">
        <f t="shared" si="0"/>
        <v>55 days</v>
      </c>
      <c r="K7" t="str">
        <f t="shared" si="1"/>
        <v>MDA8 &gt;= 70 ppb</v>
      </c>
    </row>
    <row r="8" spans="1:11" x14ac:dyDescent="0.3">
      <c r="A8">
        <v>70</v>
      </c>
      <c r="B8" t="s">
        <v>30</v>
      </c>
      <c r="C8" t="s">
        <v>9</v>
      </c>
      <c r="D8">
        <v>2204.8842244897901</v>
      </c>
      <c r="E8">
        <v>12.3465622755102</v>
      </c>
      <c r="F8">
        <v>19.9890210487562</v>
      </c>
      <c r="G8">
        <v>20.106682794805099</v>
      </c>
      <c r="H8">
        <v>33.913999999999803</v>
      </c>
      <c r="I8">
        <f>VLOOKUP(B8,days!$H$2:$L$12,MATCH('2026_NOX_emis_4km_bySector_all_'!A8,days!$H$1:$L$1,0),FALSE)</f>
        <v>55</v>
      </c>
      <c r="J8" t="str">
        <f t="shared" si="0"/>
        <v>55 days</v>
      </c>
      <c r="K8" t="str">
        <f t="shared" si="1"/>
        <v>MDA8 &gt;= 70 ppb</v>
      </c>
    </row>
    <row r="9" spans="1:11" x14ac:dyDescent="0.3">
      <c r="A9">
        <v>70</v>
      </c>
      <c r="B9" t="s">
        <v>30</v>
      </c>
      <c r="C9" t="s">
        <v>10</v>
      </c>
      <c r="D9">
        <v>1079.2167857142799</v>
      </c>
      <c r="E9">
        <v>5.5372923877550999</v>
      </c>
      <c r="F9">
        <v>9.7839545524462608</v>
      </c>
      <c r="G9">
        <v>9.0176179488861194</v>
      </c>
      <c r="H9">
        <v>17.0058673469387</v>
      </c>
      <c r="I9">
        <f>VLOOKUP(B9,days!$H$2:$L$12,MATCH('2026_NOX_emis_4km_bySector_all_'!A9,days!$H$1:$L$1,0),FALSE)</f>
        <v>55</v>
      </c>
      <c r="J9" t="str">
        <f t="shared" si="0"/>
        <v>55 days</v>
      </c>
      <c r="K9" t="str">
        <f t="shared" si="1"/>
        <v>MDA8 &gt;= 70 ppb</v>
      </c>
    </row>
    <row r="10" spans="1:11" x14ac:dyDescent="0.3">
      <c r="A10">
        <v>70</v>
      </c>
      <c r="B10" t="s">
        <v>30</v>
      </c>
      <c r="C10" t="s">
        <v>7</v>
      </c>
      <c r="D10">
        <v>2028.19942857142</v>
      </c>
      <c r="E10">
        <v>11.980829428571401</v>
      </c>
      <c r="F10">
        <v>18.3872334966571</v>
      </c>
      <c r="G10">
        <v>19.511077785334201</v>
      </c>
      <c r="H10">
        <v>18.105877551020399</v>
      </c>
      <c r="I10">
        <f>VLOOKUP(B10,days!$H$2:$L$12,MATCH('2026_NOX_emis_4km_bySector_all_'!A10,days!$H$1:$L$1,0),FALSE)</f>
        <v>55</v>
      </c>
      <c r="J10" t="str">
        <f t="shared" si="0"/>
        <v>55 days</v>
      </c>
      <c r="K10" t="str">
        <f t="shared" si="1"/>
        <v>MDA8 &gt;= 70 ppb</v>
      </c>
    </row>
    <row r="11" spans="1:11" x14ac:dyDescent="0.3">
      <c r="A11">
        <v>70</v>
      </c>
      <c r="B11" t="s">
        <v>30</v>
      </c>
      <c r="C11" t="s">
        <v>8</v>
      </c>
      <c r="D11">
        <v>1170.00761224489</v>
      </c>
      <c r="E11">
        <v>6.4453913061224402</v>
      </c>
      <c r="F11">
        <v>10.6070452718577</v>
      </c>
      <c r="G11">
        <v>10.496479553475</v>
      </c>
      <c r="H11">
        <v>17.176948979591799</v>
      </c>
      <c r="I11">
        <f>VLOOKUP(B11,days!$H$2:$L$12,MATCH('2026_NOX_emis_4km_bySector_all_'!A11,days!$H$1:$L$1,0),FALSE)</f>
        <v>55</v>
      </c>
      <c r="J11" t="str">
        <f t="shared" si="0"/>
        <v>55 days</v>
      </c>
      <c r="K11" t="str">
        <f t="shared" si="1"/>
        <v>MDA8 &gt;= 70 ppb</v>
      </c>
    </row>
    <row r="12" spans="1:11" x14ac:dyDescent="0.3">
      <c r="A12">
        <v>70</v>
      </c>
      <c r="B12" t="s">
        <v>30</v>
      </c>
      <c r="C12" t="s">
        <v>12</v>
      </c>
      <c r="D12">
        <v>137.57005102040799</v>
      </c>
      <c r="E12">
        <v>0.73796943877550902</v>
      </c>
      <c r="F12">
        <v>1.24718142339727</v>
      </c>
      <c r="G12">
        <v>1.20180152876655</v>
      </c>
      <c r="H12">
        <v>2.8935714285713798</v>
      </c>
      <c r="I12">
        <f>VLOOKUP(B12,days!$H$2:$L$12,MATCH('2026_NOX_emis_4km_bySector_all_'!A12,days!$H$1:$L$1,0),FALSE)</f>
        <v>55</v>
      </c>
      <c r="J12" t="str">
        <f t="shared" si="0"/>
        <v>55 days</v>
      </c>
      <c r="K12" t="str">
        <f t="shared" si="1"/>
        <v>MDA8 &gt;= 70 ppb</v>
      </c>
    </row>
    <row r="13" spans="1:11" x14ac:dyDescent="0.3">
      <c r="A13">
        <v>70</v>
      </c>
      <c r="B13" t="s">
        <v>25</v>
      </c>
      <c r="C13" t="s">
        <v>15</v>
      </c>
      <c r="D13">
        <v>975.38541836734703</v>
      </c>
      <c r="E13">
        <v>6.1512632448979403</v>
      </c>
      <c r="F13">
        <v>4.7955705121310199</v>
      </c>
      <c r="G13">
        <v>4.5616221972342004</v>
      </c>
      <c r="H13">
        <v>6.6950102040816404</v>
      </c>
      <c r="I13">
        <f>VLOOKUP(B13,days!$H$2:$L$12,MATCH('2026_NOX_emis_4km_bySector_all_'!A13,days!$H$1:$L$1,0),FALSE)</f>
        <v>94</v>
      </c>
      <c r="J13" t="str">
        <f t="shared" si="0"/>
        <v>94 days</v>
      </c>
      <c r="K13" t="str">
        <f t="shared" si="1"/>
        <v>MDA8 &gt;= 70 ppb</v>
      </c>
    </row>
    <row r="14" spans="1:11" x14ac:dyDescent="0.3">
      <c r="A14">
        <v>70</v>
      </c>
      <c r="B14" t="s">
        <v>25</v>
      </c>
      <c r="C14" t="s">
        <v>14</v>
      </c>
      <c r="D14">
        <v>2024.4361428571301</v>
      </c>
      <c r="E14">
        <v>12.9159013979591</v>
      </c>
      <c r="F14">
        <v>9.9533231557104198</v>
      </c>
      <c r="G14">
        <v>9.5781078078696709</v>
      </c>
      <c r="H14">
        <v>13.5187040816327</v>
      </c>
      <c r="I14">
        <f>VLOOKUP(B14,days!$H$2:$L$12,MATCH('2026_NOX_emis_4km_bySector_all_'!A14,days!$H$1:$L$1,0),FALSE)</f>
        <v>94</v>
      </c>
      <c r="J14" t="str">
        <f t="shared" si="0"/>
        <v>94 days</v>
      </c>
      <c r="K14" t="str">
        <f t="shared" si="1"/>
        <v>MDA8 &gt;= 70 ppb</v>
      </c>
    </row>
    <row r="15" spans="1:11" x14ac:dyDescent="0.3">
      <c r="A15">
        <v>70</v>
      </c>
      <c r="B15" t="s">
        <v>25</v>
      </c>
      <c r="C15" t="s">
        <v>16</v>
      </c>
      <c r="D15">
        <v>962.59404081632601</v>
      </c>
      <c r="E15">
        <v>9.0892410816326503</v>
      </c>
      <c r="F15">
        <v>4.7326805490066199</v>
      </c>
      <c r="G15">
        <v>6.7403527085884498</v>
      </c>
      <c r="H15">
        <v>9.63539795918369</v>
      </c>
      <c r="I15">
        <f>VLOOKUP(B15,days!$H$2:$L$12,MATCH('2026_NOX_emis_4km_bySector_all_'!A15,days!$H$1:$L$1,0),FALSE)</f>
        <v>94</v>
      </c>
      <c r="J15" t="str">
        <f t="shared" si="0"/>
        <v>94 days</v>
      </c>
      <c r="K15" t="str">
        <f t="shared" si="1"/>
        <v>MDA8 &gt;= 70 ppb</v>
      </c>
    </row>
    <row r="16" spans="1:11" x14ac:dyDescent="0.3">
      <c r="A16">
        <v>70</v>
      </c>
      <c r="B16" t="s">
        <v>25</v>
      </c>
      <c r="C16" t="s">
        <v>17</v>
      </c>
      <c r="D16">
        <v>400.823897959183</v>
      </c>
      <c r="E16">
        <v>2.63107751020407</v>
      </c>
      <c r="F16">
        <v>1.9706868991623001</v>
      </c>
      <c r="G16">
        <v>1.95114094379645</v>
      </c>
      <c r="H16">
        <v>3.8064489795918299</v>
      </c>
      <c r="I16">
        <f>VLOOKUP(B16,days!$H$2:$L$12,MATCH('2026_NOX_emis_4km_bySector_all_'!A16,days!$H$1:$L$1,0),FALSE)</f>
        <v>94</v>
      </c>
      <c r="J16" t="str">
        <f t="shared" si="0"/>
        <v>94 days</v>
      </c>
      <c r="K16" t="str">
        <f t="shared" si="1"/>
        <v>MDA8 &gt;= 70 ppb</v>
      </c>
    </row>
    <row r="17" spans="1:11" x14ac:dyDescent="0.3">
      <c r="A17">
        <v>70</v>
      </c>
      <c r="B17" t="s">
        <v>25</v>
      </c>
      <c r="C17" t="s">
        <v>13</v>
      </c>
      <c r="D17">
        <v>3469.9628571428502</v>
      </c>
      <c r="E17">
        <v>22.0004941326529</v>
      </c>
      <c r="F17">
        <v>17.0603858152379</v>
      </c>
      <c r="G17">
        <v>16.315013419214502</v>
      </c>
      <c r="H17">
        <v>22.263642857142798</v>
      </c>
      <c r="I17">
        <f>VLOOKUP(B17,days!$H$2:$L$12,MATCH('2026_NOX_emis_4km_bySector_all_'!A17,days!$H$1:$L$1,0),FALSE)</f>
        <v>94</v>
      </c>
      <c r="J17" t="str">
        <f t="shared" si="0"/>
        <v>94 days</v>
      </c>
      <c r="K17" t="str">
        <f t="shared" si="1"/>
        <v>MDA8 &gt;= 70 ppb</v>
      </c>
    </row>
    <row r="18" spans="1:11" x14ac:dyDescent="0.3">
      <c r="A18">
        <v>70</v>
      </c>
      <c r="B18" t="s">
        <v>25</v>
      </c>
      <c r="C18" t="s">
        <v>11</v>
      </c>
      <c r="D18">
        <v>1631.9739999999999</v>
      </c>
      <c r="E18">
        <v>11.6111768877551</v>
      </c>
      <c r="F18">
        <v>8.0237475807917296</v>
      </c>
      <c r="G18">
        <v>8.6105569081485491</v>
      </c>
      <c r="H18">
        <v>23.723255102040799</v>
      </c>
      <c r="I18">
        <f>VLOOKUP(B18,days!$H$2:$L$12,MATCH('2026_NOX_emis_4km_bySector_all_'!A18,days!$H$1:$L$1,0),FALSE)</f>
        <v>94</v>
      </c>
      <c r="J18" t="str">
        <f t="shared" si="0"/>
        <v>94 days</v>
      </c>
      <c r="K18" t="str">
        <f t="shared" si="1"/>
        <v>MDA8 &gt;= 70 ppb</v>
      </c>
    </row>
    <row r="19" spans="1:11" x14ac:dyDescent="0.3">
      <c r="A19">
        <v>70</v>
      </c>
      <c r="B19" t="s">
        <v>25</v>
      </c>
      <c r="C19" t="s">
        <v>9</v>
      </c>
      <c r="D19">
        <v>2696.8996020408199</v>
      </c>
      <c r="E19">
        <v>18.0711368979591</v>
      </c>
      <c r="F19">
        <v>13.2595504937659</v>
      </c>
      <c r="G19">
        <v>13.4011008667791</v>
      </c>
      <c r="H19">
        <v>33.913999999999803</v>
      </c>
      <c r="I19">
        <f>VLOOKUP(B19,days!$H$2:$L$12,MATCH('2026_NOX_emis_4km_bySector_all_'!A19,days!$H$1:$L$1,0),FALSE)</f>
        <v>94</v>
      </c>
      <c r="J19" t="str">
        <f t="shared" si="0"/>
        <v>94 days</v>
      </c>
      <c r="K19" t="str">
        <f t="shared" si="1"/>
        <v>MDA8 &gt;= 70 ppb</v>
      </c>
    </row>
    <row r="20" spans="1:11" x14ac:dyDescent="0.3">
      <c r="A20">
        <v>70</v>
      </c>
      <c r="B20" t="s">
        <v>25</v>
      </c>
      <c r="C20" t="s">
        <v>10</v>
      </c>
      <c r="D20">
        <v>1290.4390714285701</v>
      </c>
      <c r="E20">
        <v>9.1870119795918193</v>
      </c>
      <c r="F20">
        <v>6.3445602549636897</v>
      </c>
      <c r="G20">
        <v>6.8128571488339604</v>
      </c>
      <c r="H20">
        <v>17.0058673469387</v>
      </c>
      <c r="I20">
        <f>VLOOKUP(B20,days!$H$2:$L$12,MATCH('2026_NOX_emis_4km_bySector_all_'!A20,days!$H$1:$L$1,0),FALSE)</f>
        <v>94</v>
      </c>
      <c r="J20" t="str">
        <f t="shared" si="0"/>
        <v>94 days</v>
      </c>
      <c r="K20" t="str">
        <f t="shared" si="1"/>
        <v>MDA8 &gt;= 70 ppb</v>
      </c>
    </row>
    <row r="21" spans="1:11" x14ac:dyDescent="0.3">
      <c r="A21">
        <v>70</v>
      </c>
      <c r="B21" t="s">
        <v>25</v>
      </c>
      <c r="C21" t="s">
        <v>7</v>
      </c>
      <c r="D21">
        <v>3378.1697448979598</v>
      </c>
      <c r="E21">
        <v>20.732392663265198</v>
      </c>
      <c r="F21">
        <v>16.609076687575101</v>
      </c>
      <c r="G21">
        <v>15.3746212459641</v>
      </c>
      <c r="H21">
        <v>18.105877551020399</v>
      </c>
      <c r="I21">
        <f>VLOOKUP(B21,days!$H$2:$L$12,MATCH('2026_NOX_emis_4km_bySector_all_'!A21,days!$H$1:$L$1,0),FALSE)</f>
        <v>94</v>
      </c>
      <c r="J21" t="str">
        <f t="shared" si="0"/>
        <v>94 days</v>
      </c>
      <c r="K21" t="str">
        <f t="shared" si="1"/>
        <v>MDA8 &gt;= 70 ppb</v>
      </c>
    </row>
    <row r="22" spans="1:11" x14ac:dyDescent="0.3">
      <c r="A22">
        <v>70</v>
      </c>
      <c r="B22" t="s">
        <v>25</v>
      </c>
      <c r="C22" t="s">
        <v>8</v>
      </c>
      <c r="D22">
        <v>3071.8329285714199</v>
      </c>
      <c r="E22">
        <v>19.7060965306122</v>
      </c>
      <c r="F22">
        <v>15.1029440599061</v>
      </c>
      <c r="G22">
        <v>14.6135458321409</v>
      </c>
      <c r="H22">
        <v>17.176948979591799</v>
      </c>
      <c r="I22">
        <f>VLOOKUP(B22,days!$H$2:$L$12,MATCH('2026_NOX_emis_4km_bySector_all_'!A22,days!$H$1:$L$1,0),FALSE)</f>
        <v>94</v>
      </c>
      <c r="J22" t="str">
        <f t="shared" si="0"/>
        <v>94 days</v>
      </c>
      <c r="K22" t="str">
        <f t="shared" si="1"/>
        <v>MDA8 &gt;= 70 ppb</v>
      </c>
    </row>
    <row r="23" spans="1:11" x14ac:dyDescent="0.3">
      <c r="A23">
        <v>70</v>
      </c>
      <c r="B23" t="s">
        <v>25</v>
      </c>
      <c r="C23" t="s">
        <v>12</v>
      </c>
      <c r="D23">
        <v>436.78115306121998</v>
      </c>
      <c r="E23">
        <v>2.7523599081632502</v>
      </c>
      <c r="F23">
        <v>2.1474739917488801</v>
      </c>
      <c r="G23">
        <v>2.0410809214300301</v>
      </c>
      <c r="H23">
        <v>2.8935714285713798</v>
      </c>
      <c r="I23">
        <f>VLOOKUP(B23,days!$H$2:$L$12,MATCH('2026_NOX_emis_4km_bySector_all_'!A23,days!$H$1:$L$1,0),FALSE)</f>
        <v>94</v>
      </c>
      <c r="J23" t="str">
        <f t="shared" si="0"/>
        <v>94 days</v>
      </c>
      <c r="K23" t="str">
        <f t="shared" si="1"/>
        <v>MDA8 &gt;= 70 ppb</v>
      </c>
    </row>
    <row r="24" spans="1:11" x14ac:dyDescent="0.3">
      <c r="A24">
        <v>70</v>
      </c>
      <c r="B24" t="s">
        <v>27</v>
      </c>
      <c r="C24" t="s">
        <v>15</v>
      </c>
      <c r="D24">
        <v>236.21160204081599</v>
      </c>
      <c r="E24">
        <v>1.2747030102040799</v>
      </c>
      <c r="F24">
        <v>4.0905512336901699</v>
      </c>
      <c r="G24">
        <v>4.2510727325843796</v>
      </c>
      <c r="H24">
        <v>6.6950102040816404</v>
      </c>
      <c r="I24">
        <f>VLOOKUP(B24,days!$H$2:$L$12,MATCH('2026_NOX_emis_4km_bySector_all_'!A24,days!$H$1:$L$1,0),FALSE)</f>
        <v>45</v>
      </c>
      <c r="J24" t="str">
        <f t="shared" si="0"/>
        <v>45 days</v>
      </c>
      <c r="K24" t="str">
        <f t="shared" si="1"/>
        <v>MDA8 &gt;= 70 ppb</v>
      </c>
    </row>
    <row r="25" spans="1:11" x14ac:dyDescent="0.3">
      <c r="A25">
        <v>70</v>
      </c>
      <c r="B25" t="s">
        <v>27</v>
      </c>
      <c r="C25" t="s">
        <v>14</v>
      </c>
      <c r="D25">
        <v>489.28442857142699</v>
      </c>
      <c r="E25">
        <v>2.6490078469387699</v>
      </c>
      <c r="F25">
        <v>8.4730936398814407</v>
      </c>
      <c r="G25">
        <v>8.8343127272607695</v>
      </c>
      <c r="H25">
        <v>13.5187040816327</v>
      </c>
      <c r="I25">
        <f>VLOOKUP(B25,days!$H$2:$L$12,MATCH('2026_NOX_emis_4km_bySector_all_'!A25,days!$H$1:$L$1,0),FALSE)</f>
        <v>45</v>
      </c>
      <c r="J25" t="str">
        <f t="shared" si="0"/>
        <v>45 days</v>
      </c>
      <c r="K25" t="str">
        <f t="shared" si="1"/>
        <v>MDA8 &gt;= 70 ppb</v>
      </c>
    </row>
    <row r="26" spans="1:11" x14ac:dyDescent="0.3">
      <c r="A26">
        <v>70</v>
      </c>
      <c r="B26" t="s">
        <v>27</v>
      </c>
      <c r="C26" t="s">
        <v>16</v>
      </c>
      <c r="D26">
        <v>558.88140816326404</v>
      </c>
      <c r="E26">
        <v>2.7563032857142802</v>
      </c>
      <c r="F26">
        <v>9.6783266101117107</v>
      </c>
      <c r="G26">
        <v>9.1921378131497296</v>
      </c>
      <c r="H26">
        <v>9.63539795918369</v>
      </c>
      <c r="I26">
        <f>VLOOKUP(B26,days!$H$2:$L$12,MATCH('2026_NOX_emis_4km_bySector_all_'!A26,days!$H$1:$L$1,0),FALSE)</f>
        <v>45</v>
      </c>
      <c r="J26" t="str">
        <f t="shared" si="0"/>
        <v>45 days</v>
      </c>
      <c r="K26" t="str">
        <f t="shared" si="1"/>
        <v>MDA8 &gt;= 70 ppb</v>
      </c>
    </row>
    <row r="27" spans="1:11" x14ac:dyDescent="0.3">
      <c r="A27">
        <v>70</v>
      </c>
      <c r="B27" t="s">
        <v>27</v>
      </c>
      <c r="C27" t="s">
        <v>17</v>
      </c>
      <c r="D27">
        <v>126.491418367346</v>
      </c>
      <c r="E27">
        <v>0.67677484693877499</v>
      </c>
      <c r="F27">
        <v>2.1904920121762799</v>
      </c>
      <c r="G27">
        <v>2.25701129980055</v>
      </c>
      <c r="H27">
        <v>3.8064489795918299</v>
      </c>
      <c r="I27">
        <f>VLOOKUP(B27,days!$H$2:$L$12,MATCH('2026_NOX_emis_4km_bySector_all_'!A27,days!$H$1:$L$1,0),FALSE)</f>
        <v>45</v>
      </c>
      <c r="J27" t="str">
        <f t="shared" si="0"/>
        <v>45 days</v>
      </c>
      <c r="K27" t="str">
        <f t="shared" si="1"/>
        <v>MDA8 &gt;= 70 ppb</v>
      </c>
    </row>
    <row r="28" spans="1:11" x14ac:dyDescent="0.3">
      <c r="A28">
        <v>70</v>
      </c>
      <c r="B28" t="s">
        <v>27</v>
      </c>
      <c r="C28" t="s">
        <v>13</v>
      </c>
      <c r="D28">
        <v>811.69836734693695</v>
      </c>
      <c r="E28">
        <v>4.3596762755102096</v>
      </c>
      <c r="F28">
        <v>14.0564380803005</v>
      </c>
      <c r="G28">
        <v>14.539308991471801</v>
      </c>
      <c r="H28">
        <v>22.263642857142798</v>
      </c>
      <c r="I28">
        <f>VLOOKUP(B28,days!$H$2:$L$12,MATCH('2026_NOX_emis_4km_bySector_all_'!A28,days!$H$1:$L$1,0),FALSE)</f>
        <v>45</v>
      </c>
      <c r="J28" t="str">
        <f t="shared" si="0"/>
        <v>45 days</v>
      </c>
      <c r="K28" t="str">
        <f t="shared" si="1"/>
        <v>MDA8 &gt;= 70 ppb</v>
      </c>
    </row>
    <row r="29" spans="1:11" x14ac:dyDescent="0.3">
      <c r="A29">
        <v>70</v>
      </c>
      <c r="B29" t="s">
        <v>27</v>
      </c>
      <c r="C29" t="s">
        <v>11</v>
      </c>
      <c r="D29">
        <v>463.82412244897898</v>
      </c>
      <c r="E29">
        <v>2.6591034795918298</v>
      </c>
      <c r="F29">
        <v>8.03218944330726</v>
      </c>
      <c r="G29">
        <v>8.8679811726523692</v>
      </c>
      <c r="H29">
        <v>23.723255102040799</v>
      </c>
      <c r="I29">
        <f>VLOOKUP(B29,days!$H$2:$L$12,MATCH('2026_NOX_emis_4km_bySector_all_'!A29,days!$H$1:$L$1,0),FALSE)</f>
        <v>45</v>
      </c>
      <c r="J29" t="str">
        <f t="shared" si="0"/>
        <v>45 days</v>
      </c>
      <c r="K29" t="str">
        <f t="shared" si="1"/>
        <v>MDA8 &gt;= 70 ppb</v>
      </c>
    </row>
    <row r="30" spans="1:11" x14ac:dyDescent="0.3">
      <c r="A30">
        <v>70</v>
      </c>
      <c r="B30" t="s">
        <v>27</v>
      </c>
      <c r="C30" t="s">
        <v>9</v>
      </c>
      <c r="D30">
        <v>813.06521428571295</v>
      </c>
      <c r="E30">
        <v>4.5622693367346896</v>
      </c>
      <c r="F30">
        <v>14.0801082022732</v>
      </c>
      <c r="G30">
        <v>15.2149470275382</v>
      </c>
      <c r="H30">
        <v>33.913999999999803</v>
      </c>
      <c r="I30">
        <f>VLOOKUP(B30,days!$H$2:$L$12,MATCH('2026_NOX_emis_4km_bySector_all_'!A30,days!$H$1:$L$1,0),FALSE)</f>
        <v>45</v>
      </c>
      <c r="J30" t="str">
        <f t="shared" si="0"/>
        <v>45 days</v>
      </c>
      <c r="K30" t="str">
        <f t="shared" si="1"/>
        <v>MDA8 &gt;= 70 ppb</v>
      </c>
    </row>
    <row r="31" spans="1:11" x14ac:dyDescent="0.3">
      <c r="A31">
        <v>70</v>
      </c>
      <c r="B31" t="s">
        <v>27</v>
      </c>
      <c r="C31" t="s">
        <v>10</v>
      </c>
      <c r="D31">
        <v>586.12730612244798</v>
      </c>
      <c r="E31">
        <v>2.6656070612244802</v>
      </c>
      <c r="F31">
        <v>10.150152466873299</v>
      </c>
      <c r="G31">
        <v>8.8896703020585104</v>
      </c>
      <c r="H31">
        <v>17.0058673469387</v>
      </c>
      <c r="I31">
        <f>VLOOKUP(B31,days!$H$2:$L$12,MATCH('2026_NOX_emis_4km_bySector_all_'!A31,days!$H$1:$L$1,0),FALSE)</f>
        <v>45</v>
      </c>
      <c r="J31" t="str">
        <f t="shared" si="0"/>
        <v>45 days</v>
      </c>
      <c r="K31" t="str">
        <f t="shared" si="1"/>
        <v>MDA8 &gt;= 70 ppb</v>
      </c>
    </row>
    <row r="32" spans="1:11" x14ac:dyDescent="0.3">
      <c r="A32">
        <v>70</v>
      </c>
      <c r="B32" t="s">
        <v>27</v>
      </c>
      <c r="C32" t="s">
        <v>7</v>
      </c>
      <c r="D32">
        <v>815.24760204081599</v>
      </c>
      <c r="E32">
        <v>3.5935006632653002</v>
      </c>
      <c r="F32">
        <v>14.1179013032339</v>
      </c>
      <c r="G32">
        <v>11.9841504741447</v>
      </c>
      <c r="H32">
        <v>18.105877551020399</v>
      </c>
      <c r="I32">
        <f>VLOOKUP(B32,days!$H$2:$L$12,MATCH('2026_NOX_emis_4km_bySector_all_'!A32,days!$H$1:$L$1,0),FALSE)</f>
        <v>45</v>
      </c>
      <c r="J32" t="str">
        <f t="shared" si="0"/>
        <v>45 days</v>
      </c>
      <c r="K32" t="str">
        <f t="shared" si="1"/>
        <v>MDA8 &gt;= 70 ppb</v>
      </c>
    </row>
    <row r="33" spans="1:11" x14ac:dyDescent="0.3">
      <c r="A33">
        <v>70</v>
      </c>
      <c r="B33" t="s">
        <v>27</v>
      </c>
      <c r="C33" t="s">
        <v>8</v>
      </c>
      <c r="D33">
        <v>774.12906122448999</v>
      </c>
      <c r="E33">
        <v>4.2416355510204102</v>
      </c>
      <c r="F33">
        <v>13.4058384900165</v>
      </c>
      <c r="G33">
        <v>14.1456488987317</v>
      </c>
      <c r="H33">
        <v>17.176948979591799</v>
      </c>
      <c r="I33">
        <f>VLOOKUP(B33,days!$H$2:$L$12,MATCH('2026_NOX_emis_4km_bySector_all_'!A33,days!$H$1:$L$1,0),FALSE)</f>
        <v>45</v>
      </c>
      <c r="J33" t="str">
        <f t="shared" si="0"/>
        <v>45 days</v>
      </c>
      <c r="K33" t="str">
        <f t="shared" si="1"/>
        <v>MDA8 &gt;= 70 ppb</v>
      </c>
    </row>
    <row r="34" spans="1:11" x14ac:dyDescent="0.3">
      <c r="A34">
        <v>70</v>
      </c>
      <c r="B34" t="s">
        <v>27</v>
      </c>
      <c r="C34" t="s">
        <v>12</v>
      </c>
      <c r="D34">
        <v>99.6059897959192</v>
      </c>
      <c r="E34">
        <v>0.54686209183672996</v>
      </c>
      <c r="F34">
        <v>1.72490851813544</v>
      </c>
      <c r="G34">
        <v>1.8237585606069899</v>
      </c>
      <c r="H34">
        <v>2.8935714285713798</v>
      </c>
      <c r="I34">
        <f>VLOOKUP(B34,days!$H$2:$L$12,MATCH('2026_NOX_emis_4km_bySector_all_'!A34,days!$H$1:$L$1,0),FALSE)</f>
        <v>45</v>
      </c>
      <c r="J34" t="str">
        <f t="shared" si="0"/>
        <v>45 days</v>
      </c>
      <c r="K34" t="str">
        <f t="shared" si="1"/>
        <v>MDA8 &gt;= 70 ppb</v>
      </c>
    </row>
    <row r="35" spans="1:11" x14ac:dyDescent="0.3">
      <c r="A35">
        <v>70</v>
      </c>
      <c r="B35" t="s">
        <v>31</v>
      </c>
      <c r="C35" t="s">
        <v>15</v>
      </c>
      <c r="D35">
        <v>441.41208163265298</v>
      </c>
      <c r="E35">
        <v>2.25000694897959</v>
      </c>
      <c r="F35">
        <v>2.6911793381194502</v>
      </c>
      <c r="G35">
        <v>2.6177854162259302</v>
      </c>
      <c r="H35">
        <v>6.6950102040816404</v>
      </c>
      <c r="I35">
        <f>VLOOKUP(B35,days!$H$2:$L$12,MATCH('2026_NOX_emis_4km_bySector_all_'!A35,days!$H$1:$L$1,0),FALSE)</f>
        <v>86</v>
      </c>
      <c r="J35" t="str">
        <f t="shared" si="0"/>
        <v>86 days</v>
      </c>
      <c r="K35" t="str">
        <f t="shared" si="1"/>
        <v>MDA8 &gt;= 70 ppb</v>
      </c>
    </row>
    <row r="36" spans="1:11" x14ac:dyDescent="0.3">
      <c r="A36">
        <v>70</v>
      </c>
      <c r="B36" t="s">
        <v>31</v>
      </c>
      <c r="C36" t="s">
        <v>14</v>
      </c>
      <c r="D36">
        <v>1075.2016632653001</v>
      </c>
      <c r="E36">
        <v>5.4845838775510201</v>
      </c>
      <c r="F36">
        <v>6.5552362993528197</v>
      </c>
      <c r="G36">
        <v>6.3810752652262996</v>
      </c>
      <c r="H36">
        <v>13.5187040816327</v>
      </c>
      <c r="I36">
        <f>VLOOKUP(B36,days!$H$2:$L$12,MATCH('2026_NOX_emis_4km_bySector_all_'!A36,days!$H$1:$L$1,0),FALSE)</f>
        <v>86</v>
      </c>
      <c r="J36" t="str">
        <f t="shared" si="0"/>
        <v>86 days</v>
      </c>
      <c r="K36" t="str">
        <f t="shared" si="1"/>
        <v>MDA8 &gt;= 70 ppb</v>
      </c>
    </row>
    <row r="37" spans="1:11" x14ac:dyDescent="0.3">
      <c r="A37">
        <v>70</v>
      </c>
      <c r="B37" t="s">
        <v>31</v>
      </c>
      <c r="C37" t="s">
        <v>16</v>
      </c>
      <c r="D37">
        <v>524.76876530612196</v>
      </c>
      <c r="E37">
        <v>2.6019486428571401</v>
      </c>
      <c r="F37">
        <v>3.1993842426306198</v>
      </c>
      <c r="G37">
        <v>3.02725429987197</v>
      </c>
      <c r="H37">
        <v>9.63539795918369</v>
      </c>
      <c r="I37">
        <f>VLOOKUP(B37,days!$H$2:$L$12,MATCH('2026_NOX_emis_4km_bySector_all_'!A37,days!$H$1:$L$1,0),FALSE)</f>
        <v>86</v>
      </c>
      <c r="J37" t="str">
        <f t="shared" si="0"/>
        <v>86 days</v>
      </c>
      <c r="K37" t="str">
        <f t="shared" si="1"/>
        <v>MDA8 &gt;= 70 ppb</v>
      </c>
    </row>
    <row r="38" spans="1:11" x14ac:dyDescent="0.3">
      <c r="A38">
        <v>70</v>
      </c>
      <c r="B38" t="s">
        <v>31</v>
      </c>
      <c r="C38" t="s">
        <v>17</v>
      </c>
      <c r="D38">
        <v>295.09689795918302</v>
      </c>
      <c r="E38">
        <v>1.5513486428571399</v>
      </c>
      <c r="F38">
        <v>1.7991321660103601</v>
      </c>
      <c r="G38">
        <v>1.80492680460168</v>
      </c>
      <c r="H38">
        <v>3.8064489795918299</v>
      </c>
      <c r="I38">
        <f>VLOOKUP(B38,days!$H$2:$L$12,MATCH('2026_NOX_emis_4km_bySector_all_'!A38,days!$H$1:$L$1,0),FALSE)</f>
        <v>86</v>
      </c>
      <c r="J38" t="str">
        <f t="shared" si="0"/>
        <v>86 days</v>
      </c>
      <c r="K38" t="str">
        <f t="shared" si="1"/>
        <v>MDA8 &gt;= 70 ppb</v>
      </c>
    </row>
    <row r="39" spans="1:11" x14ac:dyDescent="0.3">
      <c r="A39">
        <v>70</v>
      </c>
      <c r="B39" t="s">
        <v>31</v>
      </c>
      <c r="C39" t="s">
        <v>13</v>
      </c>
      <c r="D39">
        <v>1851.7770510204</v>
      </c>
      <c r="E39">
        <v>9.5054092040816194</v>
      </c>
      <c r="F39">
        <v>11.2898226982767</v>
      </c>
      <c r="G39">
        <v>11.059130995568401</v>
      </c>
      <c r="H39">
        <v>22.263642857142798</v>
      </c>
      <c r="I39">
        <f>VLOOKUP(B39,days!$H$2:$L$12,MATCH('2026_NOX_emis_4km_bySector_all_'!A39,days!$H$1:$L$1,0),FALSE)</f>
        <v>86</v>
      </c>
      <c r="J39" t="str">
        <f t="shared" si="0"/>
        <v>86 days</v>
      </c>
      <c r="K39" t="str">
        <f t="shared" si="1"/>
        <v>MDA8 &gt;= 70 ppb</v>
      </c>
    </row>
    <row r="40" spans="1:11" x14ac:dyDescent="0.3">
      <c r="A40">
        <v>70</v>
      </c>
      <c r="B40" t="s">
        <v>31</v>
      </c>
      <c r="C40" t="s">
        <v>11</v>
      </c>
      <c r="D40">
        <v>2931.3088265306101</v>
      </c>
      <c r="E40">
        <v>15.728082357142799</v>
      </c>
      <c r="F40">
        <v>17.871458611709201</v>
      </c>
      <c r="G40">
        <v>18.298941093671399</v>
      </c>
      <c r="H40">
        <v>23.723255102040799</v>
      </c>
      <c r="I40">
        <f>VLOOKUP(B40,days!$H$2:$L$12,MATCH('2026_NOX_emis_4km_bySector_all_'!A40,days!$H$1:$L$1,0),FALSE)</f>
        <v>86</v>
      </c>
      <c r="J40" t="str">
        <f t="shared" si="0"/>
        <v>86 days</v>
      </c>
      <c r="K40" t="str">
        <f t="shared" si="1"/>
        <v>MDA8 &gt;= 70 ppb</v>
      </c>
    </row>
    <row r="41" spans="1:11" x14ac:dyDescent="0.3">
      <c r="A41">
        <v>70</v>
      </c>
      <c r="B41" t="s">
        <v>31</v>
      </c>
      <c r="C41" t="s">
        <v>9</v>
      </c>
      <c r="D41">
        <v>5042.7053979591801</v>
      </c>
      <c r="E41">
        <v>26.837787969387701</v>
      </c>
      <c r="F41">
        <v>30.744116755972598</v>
      </c>
      <c r="G41">
        <v>31.2246013204043</v>
      </c>
      <c r="H41">
        <v>33.913999999999803</v>
      </c>
      <c r="I41">
        <f>VLOOKUP(B41,days!$H$2:$L$12,MATCH('2026_NOX_emis_4km_bySector_all_'!A41,days!$H$1:$L$1,0),FALSE)</f>
        <v>86</v>
      </c>
      <c r="J41" t="str">
        <f t="shared" si="0"/>
        <v>86 days</v>
      </c>
      <c r="K41" t="str">
        <f t="shared" si="1"/>
        <v>MDA8 &gt;= 70 ppb</v>
      </c>
    </row>
    <row r="42" spans="1:11" x14ac:dyDescent="0.3">
      <c r="A42">
        <v>70</v>
      </c>
      <c r="B42" t="s">
        <v>31</v>
      </c>
      <c r="C42" t="s">
        <v>10</v>
      </c>
      <c r="D42">
        <v>1638.4731938775501</v>
      </c>
      <c r="E42">
        <v>9.1870105510203999</v>
      </c>
      <c r="F42">
        <v>9.9893622963755195</v>
      </c>
      <c r="G42">
        <v>10.688687983866799</v>
      </c>
      <c r="H42">
        <v>17.0058673469387</v>
      </c>
      <c r="I42">
        <f>VLOOKUP(B42,days!$H$2:$L$12,MATCH('2026_NOX_emis_4km_bySector_all_'!A42,days!$H$1:$L$1,0),FALSE)</f>
        <v>86</v>
      </c>
      <c r="J42" t="str">
        <f t="shared" si="0"/>
        <v>86 days</v>
      </c>
      <c r="K42" t="str">
        <f t="shared" si="1"/>
        <v>MDA8 &gt;= 70 ppb</v>
      </c>
    </row>
    <row r="43" spans="1:11" x14ac:dyDescent="0.3">
      <c r="A43">
        <v>70</v>
      </c>
      <c r="B43" t="s">
        <v>31</v>
      </c>
      <c r="C43" t="s">
        <v>7</v>
      </c>
      <c r="D43">
        <v>1168.6378469387701</v>
      </c>
      <c r="E43">
        <v>5.6820980612244902</v>
      </c>
      <c r="F43">
        <v>7.1248934007278599</v>
      </c>
      <c r="G43">
        <v>6.61087444418113</v>
      </c>
      <c r="H43">
        <v>18.105877551020399</v>
      </c>
      <c r="I43">
        <f>VLOOKUP(B43,days!$H$2:$L$12,MATCH('2026_NOX_emis_4km_bySector_all_'!A43,days!$H$1:$L$1,0),FALSE)</f>
        <v>86</v>
      </c>
      <c r="J43" t="str">
        <f t="shared" si="0"/>
        <v>86 days</v>
      </c>
      <c r="K43" t="str">
        <f t="shared" si="1"/>
        <v>MDA8 &gt;= 70 ppb</v>
      </c>
    </row>
    <row r="44" spans="1:11" x14ac:dyDescent="0.3">
      <c r="A44">
        <v>70</v>
      </c>
      <c r="B44" t="s">
        <v>31</v>
      </c>
      <c r="C44" t="s">
        <v>8</v>
      </c>
      <c r="D44">
        <v>1229.1249183673399</v>
      </c>
      <c r="E44">
        <v>6.0917884285714301</v>
      </c>
      <c r="F44">
        <v>7.4936679848983898</v>
      </c>
      <c r="G44">
        <v>7.0875314026387199</v>
      </c>
      <c r="H44">
        <v>17.176948979591799</v>
      </c>
      <c r="I44">
        <f>VLOOKUP(B44,days!$H$2:$L$12,MATCH('2026_NOX_emis_4km_bySector_all_'!A44,days!$H$1:$L$1,0),FALSE)</f>
        <v>86</v>
      </c>
      <c r="J44" t="str">
        <f t="shared" si="0"/>
        <v>86 days</v>
      </c>
      <c r="K44" t="str">
        <f t="shared" si="1"/>
        <v>MDA8 &gt;= 70 ppb</v>
      </c>
    </row>
    <row r="45" spans="1:11" x14ac:dyDescent="0.3">
      <c r="A45">
        <v>70</v>
      </c>
      <c r="B45" t="s">
        <v>31</v>
      </c>
      <c r="C45" t="s">
        <v>12</v>
      </c>
      <c r="D45">
        <v>203.67344897959299</v>
      </c>
      <c r="E45">
        <v>1.0307139795918301</v>
      </c>
      <c r="F45">
        <v>1.24174620592635</v>
      </c>
      <c r="G45">
        <v>1.1991909737431501</v>
      </c>
      <c r="H45">
        <v>2.8935714285713798</v>
      </c>
      <c r="I45">
        <f>VLOOKUP(B45,days!$H$2:$L$12,MATCH('2026_NOX_emis_4km_bySector_all_'!A45,days!$H$1:$L$1,0),FALSE)</f>
        <v>86</v>
      </c>
      <c r="J45" t="str">
        <f t="shared" si="0"/>
        <v>86 days</v>
      </c>
      <c r="K45" t="str">
        <f t="shared" si="1"/>
        <v>MDA8 &gt;= 70 ppb</v>
      </c>
    </row>
    <row r="46" spans="1:11" x14ac:dyDescent="0.3">
      <c r="A46">
        <v>70</v>
      </c>
      <c r="B46" t="s">
        <v>24</v>
      </c>
      <c r="C46" t="s">
        <v>15</v>
      </c>
      <c r="D46">
        <v>1409.2546530612201</v>
      </c>
      <c r="E46">
        <v>10.344631244897901</v>
      </c>
      <c r="F46">
        <v>4.87622460234721</v>
      </c>
      <c r="G46">
        <v>4.7531461825256303</v>
      </c>
      <c r="H46">
        <v>6.6950102040816404</v>
      </c>
      <c r="I46">
        <f>VLOOKUP(B46,days!$H$2:$L$12,MATCH('2026_NOX_emis_4km_bySector_all_'!A46,days!$H$1:$L$1,0),FALSE)</f>
        <v>139</v>
      </c>
      <c r="J46" t="str">
        <f t="shared" si="0"/>
        <v>139 days</v>
      </c>
      <c r="K46" t="str">
        <f t="shared" si="1"/>
        <v>MDA8 &gt;= 70 ppb</v>
      </c>
    </row>
    <row r="47" spans="1:11" x14ac:dyDescent="0.3">
      <c r="A47">
        <v>70</v>
      </c>
      <c r="B47" t="s">
        <v>24</v>
      </c>
      <c r="C47" t="s">
        <v>14</v>
      </c>
      <c r="D47">
        <v>2955.8904591836699</v>
      </c>
      <c r="E47">
        <v>21.671872040816201</v>
      </c>
      <c r="F47">
        <v>10.227807832746899</v>
      </c>
      <c r="G47">
        <v>9.9577813283383492</v>
      </c>
      <c r="H47">
        <v>13.5187040816327</v>
      </c>
      <c r="I47">
        <f>VLOOKUP(B47,days!$H$2:$L$12,MATCH('2026_NOX_emis_4km_bySector_all_'!A47,days!$H$1:$L$1,0),FALSE)</f>
        <v>139</v>
      </c>
      <c r="J47" t="str">
        <f t="shared" si="0"/>
        <v>139 days</v>
      </c>
      <c r="K47" t="str">
        <f t="shared" si="1"/>
        <v>MDA8 &gt;= 70 ppb</v>
      </c>
    </row>
    <row r="48" spans="1:11" x14ac:dyDescent="0.3">
      <c r="A48">
        <v>70</v>
      </c>
      <c r="B48" t="s">
        <v>24</v>
      </c>
      <c r="C48" t="s">
        <v>16</v>
      </c>
      <c r="D48">
        <v>1162.5812346938701</v>
      </c>
      <c r="E48">
        <v>8.0728137244897997</v>
      </c>
      <c r="F48">
        <v>4.02269895403722</v>
      </c>
      <c r="G48">
        <v>3.7092925623351101</v>
      </c>
      <c r="H48">
        <v>9.63539795918369</v>
      </c>
      <c r="I48">
        <f>VLOOKUP(B48,days!$H$2:$L$12,MATCH('2026_NOX_emis_4km_bySector_all_'!A48,days!$H$1:$L$1,0),FALSE)</f>
        <v>139</v>
      </c>
      <c r="J48" t="str">
        <f t="shared" si="0"/>
        <v>139 days</v>
      </c>
      <c r="K48" t="str">
        <f t="shared" si="1"/>
        <v>MDA8 &gt;= 70 ppb</v>
      </c>
    </row>
    <row r="49" spans="1:11" x14ac:dyDescent="0.3">
      <c r="A49">
        <v>70</v>
      </c>
      <c r="B49" t="s">
        <v>24</v>
      </c>
      <c r="C49" t="s">
        <v>17</v>
      </c>
      <c r="D49">
        <v>646.30260204081605</v>
      </c>
      <c r="E49">
        <v>4.85650103061222</v>
      </c>
      <c r="F49">
        <v>2.2363003320844999</v>
      </c>
      <c r="G49">
        <v>2.2314627546991002</v>
      </c>
      <c r="H49">
        <v>3.8064489795918299</v>
      </c>
      <c r="I49">
        <f>VLOOKUP(B49,days!$H$2:$L$12,MATCH('2026_NOX_emis_4km_bySector_all_'!A49,days!$H$1:$L$1,0),FALSE)</f>
        <v>139</v>
      </c>
      <c r="J49" t="str">
        <f t="shared" si="0"/>
        <v>139 days</v>
      </c>
      <c r="K49" t="str">
        <f t="shared" si="1"/>
        <v>MDA8 &gt;= 70 ppb</v>
      </c>
    </row>
    <row r="50" spans="1:11" x14ac:dyDescent="0.3">
      <c r="A50">
        <v>70</v>
      </c>
      <c r="B50" t="s">
        <v>24</v>
      </c>
      <c r="C50" t="s">
        <v>13</v>
      </c>
      <c r="D50">
        <v>5117.68095918368</v>
      </c>
      <c r="E50">
        <v>37.607579826530397</v>
      </c>
      <c r="F50">
        <v>17.707915135087401</v>
      </c>
      <c r="G50">
        <v>17.2799126672267</v>
      </c>
      <c r="H50">
        <v>22.263642857142798</v>
      </c>
      <c r="I50">
        <f>VLOOKUP(B50,days!$H$2:$L$12,MATCH('2026_NOX_emis_4km_bySector_all_'!A50,days!$H$1:$L$1,0),FALSE)</f>
        <v>139</v>
      </c>
      <c r="J50" t="str">
        <f t="shared" si="0"/>
        <v>139 days</v>
      </c>
      <c r="K50" t="str">
        <f t="shared" si="1"/>
        <v>MDA8 &gt;= 70 ppb</v>
      </c>
    </row>
    <row r="51" spans="1:11" x14ac:dyDescent="0.3">
      <c r="A51">
        <v>70</v>
      </c>
      <c r="B51" t="s">
        <v>24</v>
      </c>
      <c r="C51" t="s">
        <v>11</v>
      </c>
      <c r="D51">
        <v>2250.68072448979</v>
      </c>
      <c r="E51">
        <v>17.8224103469387</v>
      </c>
      <c r="F51">
        <v>7.7876803152261598</v>
      </c>
      <c r="G51">
        <v>8.1890325231011492</v>
      </c>
      <c r="H51">
        <v>23.723255102040799</v>
      </c>
      <c r="I51">
        <f>VLOOKUP(B51,days!$H$2:$L$12,MATCH('2026_NOX_emis_4km_bySector_all_'!A51,days!$H$1:$L$1,0),FALSE)</f>
        <v>139</v>
      </c>
      <c r="J51" t="str">
        <f t="shared" si="0"/>
        <v>139 days</v>
      </c>
      <c r="K51" t="str">
        <f t="shared" si="1"/>
        <v>MDA8 &gt;= 70 ppb</v>
      </c>
    </row>
    <row r="52" spans="1:11" x14ac:dyDescent="0.3">
      <c r="A52">
        <v>70</v>
      </c>
      <c r="B52" t="s">
        <v>24</v>
      </c>
      <c r="C52" t="s">
        <v>9</v>
      </c>
      <c r="D52">
        <v>3454.2168571428501</v>
      </c>
      <c r="E52">
        <v>27.3426937857142</v>
      </c>
      <c r="F52">
        <v>11.952089130274899</v>
      </c>
      <c r="G52">
        <v>12.563407772668</v>
      </c>
      <c r="H52">
        <v>33.913999999999803</v>
      </c>
      <c r="I52">
        <f>VLOOKUP(B52,days!$H$2:$L$12,MATCH('2026_NOX_emis_4km_bySector_all_'!A52,days!$H$1:$L$1,0),FALSE)</f>
        <v>139</v>
      </c>
      <c r="J52" t="str">
        <f t="shared" si="0"/>
        <v>139 days</v>
      </c>
      <c r="K52" t="str">
        <f t="shared" si="1"/>
        <v>MDA8 &gt;= 70 ppb</v>
      </c>
    </row>
    <row r="53" spans="1:11" x14ac:dyDescent="0.3">
      <c r="A53">
        <v>70</v>
      </c>
      <c r="B53" t="s">
        <v>24</v>
      </c>
      <c r="C53" t="s">
        <v>10</v>
      </c>
      <c r="D53">
        <v>1560.6826122448899</v>
      </c>
      <c r="E53">
        <v>12.2072063979591</v>
      </c>
      <c r="F53">
        <v>5.4001872080059403</v>
      </c>
      <c r="G53">
        <v>5.6089613168550096</v>
      </c>
      <c r="H53">
        <v>17.0058673469387</v>
      </c>
      <c r="I53">
        <f>VLOOKUP(B53,days!$H$2:$L$12,MATCH('2026_NOX_emis_4km_bySector_all_'!A53,days!$H$1:$L$1,0),FALSE)</f>
        <v>139</v>
      </c>
      <c r="J53" t="str">
        <f t="shared" si="0"/>
        <v>139 days</v>
      </c>
      <c r="K53" t="str">
        <f t="shared" si="1"/>
        <v>MDA8 &gt;= 70 ppb</v>
      </c>
    </row>
    <row r="54" spans="1:11" x14ac:dyDescent="0.3">
      <c r="A54">
        <v>70</v>
      </c>
      <c r="B54" t="s">
        <v>24</v>
      </c>
      <c r="C54" t="s">
        <v>7</v>
      </c>
      <c r="D54">
        <v>5058.4444999999996</v>
      </c>
      <c r="E54">
        <v>39.8234939387754</v>
      </c>
      <c r="F54">
        <v>17.502948432298901</v>
      </c>
      <c r="G54">
        <v>18.298079816356999</v>
      </c>
      <c r="H54">
        <v>18.105877551020399</v>
      </c>
      <c r="I54">
        <f>VLOOKUP(B54,days!$H$2:$L$12,MATCH('2026_NOX_emis_4km_bySector_all_'!A54,days!$H$1:$L$1,0),FALSE)</f>
        <v>139</v>
      </c>
      <c r="J54" t="str">
        <f t="shared" si="0"/>
        <v>139 days</v>
      </c>
      <c r="K54" t="str">
        <f t="shared" si="1"/>
        <v>MDA8 &gt;= 70 ppb</v>
      </c>
    </row>
    <row r="55" spans="1:11" x14ac:dyDescent="0.3">
      <c r="A55">
        <v>70</v>
      </c>
      <c r="B55" t="s">
        <v>24</v>
      </c>
      <c r="C55" t="s">
        <v>8</v>
      </c>
      <c r="D55">
        <v>4629.6238775510101</v>
      </c>
      <c r="E55">
        <v>33.043369938775399</v>
      </c>
      <c r="F55">
        <v>16.019167154985102</v>
      </c>
      <c r="G55">
        <v>15.1827517060829</v>
      </c>
      <c r="H55">
        <v>17.176948979591799</v>
      </c>
      <c r="I55">
        <f>VLOOKUP(B55,days!$H$2:$L$12,MATCH('2026_NOX_emis_4km_bySector_all_'!A55,days!$H$1:$L$1,0),FALSE)</f>
        <v>139</v>
      </c>
      <c r="J55" t="str">
        <f t="shared" si="0"/>
        <v>139 days</v>
      </c>
      <c r="K55" t="str">
        <f t="shared" si="1"/>
        <v>MDA8 &gt;= 70 ppb</v>
      </c>
    </row>
    <row r="56" spans="1:11" x14ac:dyDescent="0.3">
      <c r="A56">
        <v>70</v>
      </c>
      <c r="B56" t="s">
        <v>24</v>
      </c>
      <c r="C56" t="s">
        <v>12</v>
      </c>
      <c r="D56">
        <v>655.16944897958797</v>
      </c>
      <c r="E56">
        <v>4.8449849897958899</v>
      </c>
      <c r="F56">
        <v>2.2669809029054901</v>
      </c>
      <c r="G56">
        <v>2.2261713698108299</v>
      </c>
      <c r="H56">
        <v>2.8935714285713798</v>
      </c>
      <c r="I56">
        <f>VLOOKUP(B56,days!$H$2:$L$12,MATCH('2026_NOX_emis_4km_bySector_all_'!A56,days!$H$1:$L$1,0),FALSE)</f>
        <v>139</v>
      </c>
      <c r="J56" t="str">
        <f t="shared" si="0"/>
        <v>139 days</v>
      </c>
      <c r="K56" t="str">
        <f t="shared" si="1"/>
        <v>MDA8 &gt;= 70 ppb</v>
      </c>
    </row>
    <row r="57" spans="1:11" x14ac:dyDescent="0.3">
      <c r="A57">
        <v>70</v>
      </c>
      <c r="B57" t="s">
        <v>1</v>
      </c>
      <c r="C57" t="s">
        <v>15</v>
      </c>
      <c r="D57">
        <v>1040.5066224489699</v>
      </c>
      <c r="E57">
        <v>6.8375384183673296</v>
      </c>
      <c r="F57">
        <v>3.1901493248340098</v>
      </c>
      <c r="G57">
        <v>3.0361012614279002</v>
      </c>
      <c r="H57">
        <v>6.6950102040816404</v>
      </c>
      <c r="I57">
        <f>VLOOKUP(B57,days!$H$2:$L$12,MATCH('2026_NOX_emis_4km_bySector_all_'!A57,days!$H$1:$L$1,0),FALSE)</f>
        <v>150</v>
      </c>
      <c r="J57" t="str">
        <f t="shared" si="0"/>
        <v>150 days</v>
      </c>
      <c r="K57" t="str">
        <f t="shared" si="1"/>
        <v>MDA8 &gt;= 70 ppb</v>
      </c>
    </row>
    <row r="58" spans="1:11" x14ac:dyDescent="0.3">
      <c r="A58">
        <v>70</v>
      </c>
      <c r="B58" t="s">
        <v>1</v>
      </c>
      <c r="C58" t="s">
        <v>14</v>
      </c>
      <c r="D58">
        <v>2299.5468979591801</v>
      </c>
      <c r="E58">
        <v>15.3170223061224</v>
      </c>
      <c r="F58">
        <v>7.0503135930865897</v>
      </c>
      <c r="G58">
        <v>6.8012825522144302</v>
      </c>
      <c r="H58">
        <v>13.5187040816327</v>
      </c>
      <c r="I58">
        <f>VLOOKUP(B58,days!$H$2:$L$12,MATCH('2026_NOX_emis_4km_bySector_all_'!A58,days!$H$1:$L$1,0),FALSE)</f>
        <v>150</v>
      </c>
      <c r="J58" t="str">
        <f t="shared" si="0"/>
        <v>150 days</v>
      </c>
      <c r="K58" t="str">
        <f t="shared" si="1"/>
        <v>MDA8 &gt;= 70 ppb</v>
      </c>
    </row>
    <row r="59" spans="1:11" x14ac:dyDescent="0.3">
      <c r="A59">
        <v>70</v>
      </c>
      <c r="B59" t="s">
        <v>1</v>
      </c>
      <c r="C59" t="s">
        <v>16</v>
      </c>
      <c r="D59">
        <v>1797.1919693877501</v>
      </c>
      <c r="E59">
        <v>10.6518251122449</v>
      </c>
      <c r="F59">
        <v>5.5101146153642899</v>
      </c>
      <c r="G59">
        <v>4.72977520285996</v>
      </c>
      <c r="H59">
        <v>9.63539795918369</v>
      </c>
      <c r="I59">
        <f>VLOOKUP(B59,days!$H$2:$L$12,MATCH('2026_NOX_emis_4km_bySector_all_'!A59,days!$H$1:$L$1,0),FALSE)</f>
        <v>150</v>
      </c>
      <c r="J59" t="str">
        <f t="shared" si="0"/>
        <v>150 days</v>
      </c>
      <c r="K59" t="str">
        <f t="shared" si="1"/>
        <v>MDA8 &gt;= 70 ppb</v>
      </c>
    </row>
    <row r="60" spans="1:11" x14ac:dyDescent="0.3">
      <c r="A60">
        <v>70</v>
      </c>
      <c r="B60" t="s">
        <v>1</v>
      </c>
      <c r="C60" t="s">
        <v>17</v>
      </c>
      <c r="D60">
        <v>619.61131632652996</v>
      </c>
      <c r="E60">
        <v>4.2410051938775402</v>
      </c>
      <c r="F60">
        <v>1.8997021064471999</v>
      </c>
      <c r="G60">
        <v>1.8831515716628899</v>
      </c>
      <c r="H60">
        <v>3.8064489795918299</v>
      </c>
      <c r="I60">
        <f>VLOOKUP(B60,days!$H$2:$L$12,MATCH('2026_NOX_emis_4km_bySector_all_'!A60,days!$H$1:$L$1,0),FALSE)</f>
        <v>150</v>
      </c>
      <c r="J60" t="str">
        <f t="shared" si="0"/>
        <v>150 days</v>
      </c>
      <c r="K60" t="str">
        <f t="shared" si="1"/>
        <v>MDA8 &gt;= 70 ppb</v>
      </c>
    </row>
    <row r="61" spans="1:11" x14ac:dyDescent="0.3">
      <c r="A61">
        <v>70</v>
      </c>
      <c r="B61" t="s">
        <v>1</v>
      </c>
      <c r="C61" t="s">
        <v>13</v>
      </c>
      <c r="D61">
        <v>4117.0623571428496</v>
      </c>
      <c r="E61">
        <v>27.333878408163201</v>
      </c>
      <c r="F61">
        <v>12.622739169142299</v>
      </c>
      <c r="G61">
        <v>12.137178270445</v>
      </c>
      <c r="H61">
        <v>22.263642857142798</v>
      </c>
      <c r="I61">
        <f>VLOOKUP(B61,days!$H$2:$L$12,MATCH('2026_NOX_emis_4km_bySector_all_'!A61,days!$H$1:$L$1,0),FALSE)</f>
        <v>150</v>
      </c>
      <c r="J61" t="str">
        <f t="shared" si="0"/>
        <v>150 days</v>
      </c>
      <c r="K61" t="str">
        <f t="shared" si="1"/>
        <v>MDA8 &gt;= 70 ppb</v>
      </c>
    </row>
    <row r="62" spans="1:11" x14ac:dyDescent="0.3">
      <c r="A62">
        <v>70</v>
      </c>
      <c r="B62" t="s">
        <v>1</v>
      </c>
      <c r="C62" t="s">
        <v>11</v>
      </c>
      <c r="D62">
        <v>4417.2416734693797</v>
      </c>
      <c r="E62">
        <v>31.186094377550901</v>
      </c>
      <c r="F62">
        <v>13.543076265175801</v>
      </c>
      <c r="G62">
        <v>13.847694109381001</v>
      </c>
      <c r="H62">
        <v>23.723255102040799</v>
      </c>
      <c r="I62">
        <f>VLOOKUP(B62,days!$H$2:$L$12,MATCH('2026_NOX_emis_4km_bySector_all_'!A62,days!$H$1:$L$1,0),FALSE)</f>
        <v>150</v>
      </c>
      <c r="J62" t="str">
        <f t="shared" si="0"/>
        <v>150 days</v>
      </c>
      <c r="K62" t="str">
        <f t="shared" si="1"/>
        <v>MDA8 &gt;= 70 ppb</v>
      </c>
    </row>
    <row r="63" spans="1:11" x14ac:dyDescent="0.3">
      <c r="A63">
        <v>70</v>
      </c>
      <c r="B63" t="s">
        <v>1</v>
      </c>
      <c r="C63" t="s">
        <v>9</v>
      </c>
      <c r="D63">
        <v>7214.6195102040801</v>
      </c>
      <c r="E63">
        <v>50.738282704081499</v>
      </c>
      <c r="F63">
        <v>22.119718474488</v>
      </c>
      <c r="G63">
        <v>22.529535440230902</v>
      </c>
      <c r="H63">
        <v>33.913999999999803</v>
      </c>
      <c r="I63">
        <f>VLOOKUP(B63,days!$H$2:$L$12,MATCH('2026_NOX_emis_4km_bySector_all_'!A63,days!$H$1:$L$1,0),FALSE)</f>
        <v>150</v>
      </c>
      <c r="J63" t="str">
        <f t="shared" si="0"/>
        <v>150 days</v>
      </c>
      <c r="K63" t="str">
        <f t="shared" si="1"/>
        <v>MDA8 &gt;= 70 ppb</v>
      </c>
    </row>
    <row r="64" spans="1:11" x14ac:dyDescent="0.3">
      <c r="A64">
        <v>70</v>
      </c>
      <c r="B64" t="s">
        <v>1</v>
      </c>
      <c r="C64" t="s">
        <v>10</v>
      </c>
      <c r="D64">
        <v>2496.25821428571</v>
      </c>
      <c r="E64">
        <v>17.662016326530502</v>
      </c>
      <c r="F64">
        <v>7.6534221744517499</v>
      </c>
      <c r="G64">
        <v>7.8425402194879297</v>
      </c>
      <c r="H64">
        <v>17.0058673469387</v>
      </c>
      <c r="I64">
        <f>VLOOKUP(B64,days!$H$2:$L$12,MATCH('2026_NOX_emis_4km_bySector_all_'!A64,days!$H$1:$L$1,0),FALSE)</f>
        <v>150</v>
      </c>
      <c r="J64" t="str">
        <f t="shared" si="0"/>
        <v>150 days</v>
      </c>
      <c r="K64" t="str">
        <f t="shared" si="1"/>
        <v>MDA8 &gt;= 70 ppb</v>
      </c>
    </row>
    <row r="65" spans="1:11" x14ac:dyDescent="0.3">
      <c r="A65">
        <v>70</v>
      </c>
      <c r="B65" t="s">
        <v>1</v>
      </c>
      <c r="C65" t="s">
        <v>7</v>
      </c>
      <c r="D65">
        <v>5374.2699489795896</v>
      </c>
      <c r="E65">
        <v>40.000804377550999</v>
      </c>
      <c r="F65">
        <v>16.477284506715002</v>
      </c>
      <c r="G65">
        <v>17.761727276380299</v>
      </c>
      <c r="H65">
        <v>18.105877551020399</v>
      </c>
      <c r="I65">
        <f>VLOOKUP(B65,days!$H$2:$L$12,MATCH('2026_NOX_emis_4km_bySector_all_'!A65,days!$H$1:$L$1,0),FALSE)</f>
        <v>150</v>
      </c>
      <c r="J65" t="str">
        <f t="shared" si="0"/>
        <v>150 days</v>
      </c>
      <c r="K65" t="str">
        <f t="shared" si="1"/>
        <v>MDA8 &gt;= 70 ppb</v>
      </c>
    </row>
    <row r="66" spans="1:11" x14ac:dyDescent="0.3">
      <c r="A66">
        <v>70</v>
      </c>
      <c r="B66" t="s">
        <v>1</v>
      </c>
      <c r="C66" t="s">
        <v>8</v>
      </c>
      <c r="D66">
        <v>2745.46130612245</v>
      </c>
      <c r="E66">
        <v>17.988542540816301</v>
      </c>
      <c r="F66">
        <v>8.4174683208360808</v>
      </c>
      <c r="G66">
        <v>7.9875290430123602</v>
      </c>
      <c r="H66">
        <v>17.176948979591799</v>
      </c>
      <c r="I66">
        <f>VLOOKUP(B66,days!$H$2:$L$12,MATCH('2026_NOX_emis_4km_bySector_all_'!A66,days!$H$1:$L$1,0),FALSE)</f>
        <v>150</v>
      </c>
      <c r="J66" t="str">
        <f t="shared" si="0"/>
        <v>150 days</v>
      </c>
      <c r="K66" t="str">
        <f t="shared" si="1"/>
        <v>MDA8 &gt;= 70 ppb</v>
      </c>
    </row>
    <row r="67" spans="1:11" x14ac:dyDescent="0.3">
      <c r="A67">
        <v>70</v>
      </c>
      <c r="B67" t="s">
        <v>1</v>
      </c>
      <c r="C67" t="s">
        <v>12</v>
      </c>
      <c r="D67">
        <v>494.46586734693602</v>
      </c>
      <c r="E67">
        <v>3.2508416734693699</v>
      </c>
      <c r="F67">
        <v>1.51601144945874</v>
      </c>
      <c r="G67">
        <v>1.44348505289707</v>
      </c>
      <c r="H67">
        <v>2.8935714285713798</v>
      </c>
      <c r="I67">
        <f>VLOOKUP(B67,days!$H$2:$L$12,MATCH('2026_NOX_emis_4km_bySector_all_'!A67,days!$H$1:$L$1,0),FALSE)</f>
        <v>150</v>
      </c>
      <c r="J67" t="str">
        <f t="shared" ref="J67:J130" si="2">I67&amp;" days"</f>
        <v>150 days</v>
      </c>
      <c r="K67" t="str">
        <f t="shared" ref="K67:K130" si="3">"MDA8 &gt;= "&amp;A67&amp;" ppb"</f>
        <v>MDA8 &gt;= 70 ppb</v>
      </c>
    </row>
    <row r="68" spans="1:11" x14ac:dyDescent="0.3">
      <c r="A68">
        <v>70</v>
      </c>
      <c r="B68" t="s">
        <v>28</v>
      </c>
      <c r="C68" t="s">
        <v>15</v>
      </c>
      <c r="D68">
        <v>1688.29834693877</v>
      </c>
      <c r="E68">
        <v>12.3073292857142</v>
      </c>
      <c r="F68">
        <v>3.39343403403171</v>
      </c>
      <c r="G68">
        <v>3.42369343751675</v>
      </c>
      <c r="H68">
        <v>6.6950102040816404</v>
      </c>
      <c r="I68">
        <f>VLOOKUP(B68,days!$H$2:$L$12,MATCH('2026_NOX_emis_4km_bySector_all_'!A68,days!$H$1:$L$1,0),FALSE)</f>
        <v>163</v>
      </c>
      <c r="J68" t="str">
        <f t="shared" si="2"/>
        <v>163 days</v>
      </c>
      <c r="K68" t="str">
        <f t="shared" si="3"/>
        <v>MDA8 &gt;= 70 ppb</v>
      </c>
    </row>
    <row r="69" spans="1:11" x14ac:dyDescent="0.3">
      <c r="A69">
        <v>70</v>
      </c>
      <c r="B69" t="s">
        <v>28</v>
      </c>
      <c r="C69" t="s">
        <v>14</v>
      </c>
      <c r="D69">
        <v>3764.4312142857202</v>
      </c>
      <c r="E69">
        <v>27.7611580204081</v>
      </c>
      <c r="F69">
        <v>7.5664049689386603</v>
      </c>
      <c r="G69">
        <v>7.7226904656448099</v>
      </c>
      <c r="H69">
        <v>13.5187040816327</v>
      </c>
      <c r="I69">
        <f>VLOOKUP(B69,days!$H$2:$L$12,MATCH('2026_NOX_emis_4km_bySector_all_'!A69,days!$H$1:$L$1,0),FALSE)</f>
        <v>163</v>
      </c>
      <c r="J69" t="str">
        <f t="shared" si="2"/>
        <v>163 days</v>
      </c>
      <c r="K69" t="str">
        <f t="shared" si="3"/>
        <v>MDA8 &gt;= 70 ppb</v>
      </c>
    </row>
    <row r="70" spans="1:11" x14ac:dyDescent="0.3">
      <c r="A70">
        <v>70</v>
      </c>
      <c r="B70" t="s">
        <v>28</v>
      </c>
      <c r="C70" t="s">
        <v>16</v>
      </c>
      <c r="D70">
        <v>1479.0951734693799</v>
      </c>
      <c r="E70">
        <v>10.9508485510203</v>
      </c>
      <c r="F70">
        <v>2.97294131118703</v>
      </c>
      <c r="G70">
        <v>3.0463431544719999</v>
      </c>
      <c r="H70">
        <v>9.63539795918369</v>
      </c>
      <c r="I70">
        <f>VLOOKUP(B70,days!$H$2:$L$12,MATCH('2026_NOX_emis_4km_bySector_all_'!A70,days!$H$1:$L$1,0),FALSE)</f>
        <v>163</v>
      </c>
      <c r="J70" t="str">
        <f t="shared" si="2"/>
        <v>163 days</v>
      </c>
      <c r="K70" t="str">
        <f t="shared" si="3"/>
        <v>MDA8 &gt;= 70 ppb</v>
      </c>
    </row>
    <row r="71" spans="1:11" x14ac:dyDescent="0.3">
      <c r="A71">
        <v>70</v>
      </c>
      <c r="B71" t="s">
        <v>28</v>
      </c>
      <c r="C71" t="s">
        <v>17</v>
      </c>
      <c r="D71">
        <v>1015.22531632653</v>
      </c>
      <c r="E71">
        <v>7.3995739387754904</v>
      </c>
      <c r="F71">
        <v>2.0405754390980202</v>
      </c>
      <c r="G71">
        <v>2.0584378744145502</v>
      </c>
      <c r="H71">
        <v>3.8064489795918299</v>
      </c>
      <c r="I71">
        <f>VLOOKUP(B71,days!$H$2:$L$12,MATCH('2026_NOX_emis_4km_bySector_all_'!A71,days!$H$1:$L$1,0),FALSE)</f>
        <v>163</v>
      </c>
      <c r="J71" t="str">
        <f t="shared" si="2"/>
        <v>163 days</v>
      </c>
      <c r="K71" t="str">
        <f t="shared" si="3"/>
        <v>MDA8 &gt;= 70 ppb</v>
      </c>
    </row>
    <row r="72" spans="1:11" x14ac:dyDescent="0.3">
      <c r="A72">
        <v>70</v>
      </c>
      <c r="B72" t="s">
        <v>28</v>
      </c>
      <c r="C72" t="s">
        <v>13</v>
      </c>
      <c r="D72">
        <v>7112.8774387755102</v>
      </c>
      <c r="E72">
        <v>52.094765632652901</v>
      </c>
      <c r="F72">
        <v>14.296691354583499</v>
      </c>
      <c r="G72">
        <v>14.4918936582378</v>
      </c>
      <c r="H72">
        <v>22.263642857142798</v>
      </c>
      <c r="I72">
        <f>VLOOKUP(B72,days!$H$2:$L$12,MATCH('2026_NOX_emis_4km_bySector_all_'!A72,days!$H$1:$L$1,0),FALSE)</f>
        <v>163</v>
      </c>
      <c r="J72" t="str">
        <f t="shared" si="2"/>
        <v>163 days</v>
      </c>
      <c r="K72" t="str">
        <f t="shared" si="3"/>
        <v>MDA8 &gt;= 70 ppb</v>
      </c>
    </row>
    <row r="73" spans="1:11" x14ac:dyDescent="0.3">
      <c r="A73">
        <v>70</v>
      </c>
      <c r="B73" t="s">
        <v>28</v>
      </c>
      <c r="C73" t="s">
        <v>11</v>
      </c>
      <c r="D73">
        <v>3360.5037448979601</v>
      </c>
      <c r="E73">
        <v>28.572716357142799</v>
      </c>
      <c r="F73">
        <v>6.7545216756889399</v>
      </c>
      <c r="G73">
        <v>7.9484524394359903</v>
      </c>
      <c r="H73">
        <v>23.723255102040799</v>
      </c>
      <c r="I73">
        <f>VLOOKUP(B73,days!$H$2:$L$12,MATCH('2026_NOX_emis_4km_bySector_all_'!A73,days!$H$1:$L$1,0),FALSE)</f>
        <v>163</v>
      </c>
      <c r="J73" t="str">
        <f t="shared" si="2"/>
        <v>163 days</v>
      </c>
      <c r="K73" t="str">
        <f t="shared" si="3"/>
        <v>MDA8 &gt;= 70 ppb</v>
      </c>
    </row>
    <row r="74" spans="1:11" x14ac:dyDescent="0.3">
      <c r="A74">
        <v>70</v>
      </c>
      <c r="B74" t="s">
        <v>28</v>
      </c>
      <c r="C74" t="s">
        <v>9</v>
      </c>
      <c r="D74">
        <v>5317.9797448979598</v>
      </c>
      <c r="E74">
        <v>45.1671933061224</v>
      </c>
      <c r="F74">
        <v>10.6889955151288</v>
      </c>
      <c r="G74">
        <v>12.5647587484897</v>
      </c>
      <c r="H74">
        <v>33.913999999999803</v>
      </c>
      <c r="I74">
        <f>VLOOKUP(B74,days!$H$2:$L$12,MATCH('2026_NOX_emis_4km_bySector_all_'!A74,days!$H$1:$L$1,0),FALSE)</f>
        <v>163</v>
      </c>
      <c r="J74" t="str">
        <f t="shared" si="2"/>
        <v>163 days</v>
      </c>
      <c r="K74" t="str">
        <f t="shared" si="3"/>
        <v>MDA8 &gt;= 70 ppb</v>
      </c>
    </row>
    <row r="75" spans="1:11" x14ac:dyDescent="0.3">
      <c r="A75">
        <v>70</v>
      </c>
      <c r="B75" t="s">
        <v>28</v>
      </c>
      <c r="C75" t="s">
        <v>10</v>
      </c>
      <c r="D75">
        <v>2037.6328571428501</v>
      </c>
      <c r="E75">
        <v>16.5996266428571</v>
      </c>
      <c r="F75">
        <v>4.0955869552483799</v>
      </c>
      <c r="G75">
        <v>4.61773886787494</v>
      </c>
      <c r="H75">
        <v>17.0058673469387</v>
      </c>
      <c r="I75">
        <f>VLOOKUP(B75,days!$H$2:$L$12,MATCH('2026_NOX_emis_4km_bySector_all_'!A75,days!$H$1:$L$1,0),FALSE)</f>
        <v>163</v>
      </c>
      <c r="J75" t="str">
        <f t="shared" si="2"/>
        <v>163 days</v>
      </c>
      <c r="K75" t="str">
        <f t="shared" si="3"/>
        <v>MDA8 &gt;= 70 ppb</v>
      </c>
    </row>
    <row r="76" spans="1:11" x14ac:dyDescent="0.3">
      <c r="A76">
        <v>70</v>
      </c>
      <c r="B76" t="s">
        <v>28</v>
      </c>
      <c r="C76" t="s">
        <v>7</v>
      </c>
      <c r="D76">
        <v>14541.9905306122</v>
      </c>
      <c r="E76">
        <v>90.970528642856607</v>
      </c>
      <c r="F76">
        <v>29.229007822357399</v>
      </c>
      <c r="G76">
        <v>25.306481584392099</v>
      </c>
      <c r="H76">
        <v>18.105877551020399</v>
      </c>
      <c r="I76">
        <f>VLOOKUP(B76,days!$H$2:$L$12,MATCH('2026_NOX_emis_4km_bySector_all_'!A76,days!$H$1:$L$1,0),FALSE)</f>
        <v>163</v>
      </c>
      <c r="J76" t="str">
        <f t="shared" si="2"/>
        <v>163 days</v>
      </c>
      <c r="K76" t="str">
        <f t="shared" si="3"/>
        <v>MDA8 &gt;= 70 ppb</v>
      </c>
    </row>
    <row r="77" spans="1:11" x14ac:dyDescent="0.3">
      <c r="A77">
        <v>70</v>
      </c>
      <c r="B77" t="s">
        <v>28</v>
      </c>
      <c r="C77" t="s">
        <v>8</v>
      </c>
      <c r="D77">
        <v>8617.41374489796</v>
      </c>
      <c r="E77">
        <v>61.612383020407897</v>
      </c>
      <c r="F77">
        <v>17.3207686545996</v>
      </c>
      <c r="G77">
        <v>17.1395358424016</v>
      </c>
      <c r="H77">
        <v>17.176948979591799</v>
      </c>
      <c r="I77">
        <f>VLOOKUP(B77,days!$H$2:$L$12,MATCH('2026_NOX_emis_4km_bySector_all_'!A77,days!$H$1:$L$1,0),FALSE)</f>
        <v>163</v>
      </c>
      <c r="J77" t="str">
        <f t="shared" si="2"/>
        <v>163 days</v>
      </c>
      <c r="K77" t="str">
        <f t="shared" si="3"/>
        <v>MDA8 &gt;= 70 ppb</v>
      </c>
    </row>
    <row r="78" spans="1:11" x14ac:dyDescent="0.3">
      <c r="A78">
        <v>70</v>
      </c>
      <c r="B78" t="s">
        <v>28</v>
      </c>
      <c r="C78" t="s">
        <v>12</v>
      </c>
      <c r="D78">
        <v>816.46484693877096</v>
      </c>
      <c r="E78">
        <v>6.0390898571428204</v>
      </c>
      <c r="F78">
        <v>1.6410722691378701</v>
      </c>
      <c r="G78">
        <v>1.67997392711947</v>
      </c>
      <c r="H78">
        <v>2.8935714285713798</v>
      </c>
      <c r="I78">
        <f>VLOOKUP(B78,days!$H$2:$L$12,MATCH('2026_NOX_emis_4km_bySector_all_'!A78,days!$H$1:$L$1,0),FALSE)</f>
        <v>163</v>
      </c>
      <c r="J78" t="str">
        <f t="shared" si="2"/>
        <v>163 days</v>
      </c>
      <c r="K78" t="str">
        <f t="shared" si="3"/>
        <v>MDA8 &gt;= 70 ppb</v>
      </c>
    </row>
    <row r="79" spans="1:11" x14ac:dyDescent="0.3">
      <c r="A79">
        <v>70</v>
      </c>
      <c r="B79" t="s">
        <v>26</v>
      </c>
      <c r="C79" t="s">
        <v>15</v>
      </c>
      <c r="D79">
        <v>421.80054081632602</v>
      </c>
      <c r="E79">
        <v>2.4135207448979501</v>
      </c>
      <c r="F79">
        <v>4.2840742881764102</v>
      </c>
      <c r="G79">
        <v>4.3638865670216198</v>
      </c>
      <c r="H79">
        <v>6.6950102040816404</v>
      </c>
      <c r="I79">
        <f>VLOOKUP(B79,days!$H$2:$L$12,MATCH('2026_NOX_emis_4km_bySector_all_'!A79,days!$H$1:$L$1,0),FALSE)</f>
        <v>29</v>
      </c>
      <c r="J79" t="str">
        <f t="shared" si="2"/>
        <v>29 days</v>
      </c>
      <c r="K79" t="str">
        <f t="shared" si="3"/>
        <v>MDA8 &gt;= 70 ppb</v>
      </c>
    </row>
    <row r="80" spans="1:11" x14ac:dyDescent="0.3">
      <c r="A80">
        <v>70</v>
      </c>
      <c r="B80" t="s">
        <v>26</v>
      </c>
      <c r="C80" t="s">
        <v>14</v>
      </c>
      <c r="D80">
        <v>869.88928571428198</v>
      </c>
      <c r="E80">
        <v>4.8849496836734598</v>
      </c>
      <c r="F80">
        <v>8.8351482795076102</v>
      </c>
      <c r="G80">
        <v>8.8324769323913692</v>
      </c>
      <c r="H80">
        <v>13.5187040816327</v>
      </c>
      <c r="I80">
        <f>VLOOKUP(B80,days!$H$2:$L$12,MATCH('2026_NOX_emis_4km_bySector_all_'!A80,days!$H$1:$L$1,0),FALSE)</f>
        <v>29</v>
      </c>
      <c r="J80" t="str">
        <f t="shared" si="2"/>
        <v>29 days</v>
      </c>
      <c r="K80" t="str">
        <f t="shared" si="3"/>
        <v>MDA8 &gt;= 70 ppb</v>
      </c>
    </row>
    <row r="81" spans="1:11" x14ac:dyDescent="0.3">
      <c r="A81">
        <v>70</v>
      </c>
      <c r="B81" t="s">
        <v>26</v>
      </c>
      <c r="C81" t="s">
        <v>16</v>
      </c>
      <c r="D81">
        <v>65.324387755101995</v>
      </c>
      <c r="E81">
        <v>0.53458248979591705</v>
      </c>
      <c r="F81">
        <v>0.66347598661415896</v>
      </c>
      <c r="G81">
        <v>0.96657853516150904</v>
      </c>
      <c r="H81">
        <v>9.63539795918369</v>
      </c>
      <c r="I81">
        <f>VLOOKUP(B81,days!$H$2:$L$12,MATCH('2026_NOX_emis_4km_bySector_all_'!A81,days!$H$1:$L$1,0),FALSE)</f>
        <v>29</v>
      </c>
      <c r="J81" t="str">
        <f t="shared" si="2"/>
        <v>29 days</v>
      </c>
      <c r="K81" t="str">
        <f t="shared" si="3"/>
        <v>MDA8 &gt;= 70 ppb</v>
      </c>
    </row>
    <row r="82" spans="1:11" x14ac:dyDescent="0.3">
      <c r="A82">
        <v>70</v>
      </c>
      <c r="B82" t="s">
        <v>26</v>
      </c>
      <c r="C82" t="s">
        <v>17</v>
      </c>
      <c r="D82">
        <v>203.75398979591799</v>
      </c>
      <c r="E82">
        <v>1.1189562959183601</v>
      </c>
      <c r="F82">
        <v>2.0694549777217</v>
      </c>
      <c r="G82">
        <v>2.0231847433525498</v>
      </c>
      <c r="H82">
        <v>3.8064489795918299</v>
      </c>
      <c r="I82">
        <f>VLOOKUP(B82,days!$H$2:$L$12,MATCH('2026_NOX_emis_4km_bySector_all_'!A82,days!$H$1:$L$1,0),FALSE)</f>
        <v>29</v>
      </c>
      <c r="J82" t="str">
        <f t="shared" si="2"/>
        <v>29 days</v>
      </c>
      <c r="K82" t="str">
        <f t="shared" si="3"/>
        <v>MDA8 &gt;= 70 ppb</v>
      </c>
    </row>
    <row r="83" spans="1:11" x14ac:dyDescent="0.3">
      <c r="A83">
        <v>70</v>
      </c>
      <c r="B83" t="s">
        <v>26</v>
      </c>
      <c r="C83" t="s">
        <v>13</v>
      </c>
      <c r="D83">
        <v>1510.4013877550999</v>
      </c>
      <c r="E83">
        <v>8.4253177755102104</v>
      </c>
      <c r="F83">
        <v>15.3405961442928</v>
      </c>
      <c r="G83">
        <v>15.2338160511614</v>
      </c>
      <c r="H83">
        <v>22.263642857142798</v>
      </c>
      <c r="I83">
        <f>VLOOKUP(B83,days!$H$2:$L$12,MATCH('2026_NOX_emis_4km_bySector_all_'!A83,days!$H$1:$L$1,0),FALSE)</f>
        <v>29</v>
      </c>
      <c r="J83" t="str">
        <f t="shared" si="2"/>
        <v>29 days</v>
      </c>
      <c r="K83" t="str">
        <f t="shared" si="3"/>
        <v>MDA8 &gt;= 70 ppb</v>
      </c>
    </row>
    <row r="84" spans="1:11" x14ac:dyDescent="0.3">
      <c r="A84">
        <v>70</v>
      </c>
      <c r="B84" t="s">
        <v>26</v>
      </c>
      <c r="C84" t="s">
        <v>11</v>
      </c>
      <c r="D84">
        <v>816.50565306122405</v>
      </c>
      <c r="E84">
        <v>5.0700807346938799</v>
      </c>
      <c r="F84">
        <v>8.2929501884007095</v>
      </c>
      <c r="G84">
        <v>9.1672123633564198</v>
      </c>
      <c r="H84">
        <v>23.723255102040799</v>
      </c>
      <c r="I84">
        <f>VLOOKUP(B84,days!$H$2:$L$12,MATCH('2026_NOX_emis_4km_bySector_all_'!A84,days!$H$1:$L$1,0),FALSE)</f>
        <v>29</v>
      </c>
      <c r="J84" t="str">
        <f t="shared" si="2"/>
        <v>29 days</v>
      </c>
      <c r="K84" t="str">
        <f t="shared" si="3"/>
        <v>MDA8 &gt;= 70 ppb</v>
      </c>
    </row>
    <row r="85" spans="1:11" x14ac:dyDescent="0.3">
      <c r="A85">
        <v>70</v>
      </c>
      <c r="B85" t="s">
        <v>26</v>
      </c>
      <c r="C85" t="s">
        <v>9</v>
      </c>
      <c r="D85">
        <v>1194.51661224489</v>
      </c>
      <c r="E85">
        <v>6.8547248775510203</v>
      </c>
      <c r="F85">
        <v>12.1322696633201</v>
      </c>
      <c r="G85">
        <v>12.394027222268001</v>
      </c>
      <c r="H85">
        <v>33.913999999999803</v>
      </c>
      <c r="I85">
        <f>VLOOKUP(B85,days!$H$2:$L$12,MATCH('2026_NOX_emis_4km_bySector_all_'!A85,days!$H$1:$L$1,0),FALSE)</f>
        <v>29</v>
      </c>
      <c r="J85" t="str">
        <f t="shared" si="2"/>
        <v>29 days</v>
      </c>
      <c r="K85" t="str">
        <f t="shared" si="3"/>
        <v>MDA8 &gt;= 70 ppb</v>
      </c>
    </row>
    <row r="86" spans="1:11" x14ac:dyDescent="0.3">
      <c r="A86">
        <v>70</v>
      </c>
      <c r="B86" t="s">
        <v>26</v>
      </c>
      <c r="C86" t="s">
        <v>10</v>
      </c>
      <c r="D86">
        <v>352.987010204081</v>
      </c>
      <c r="E86">
        <v>2.0805268163265298</v>
      </c>
      <c r="F86">
        <v>3.5851603498395401</v>
      </c>
      <c r="G86">
        <v>3.7618002850352399</v>
      </c>
      <c r="H86">
        <v>17.0058673469387</v>
      </c>
      <c r="I86">
        <f>VLOOKUP(B86,days!$H$2:$L$12,MATCH('2026_NOX_emis_4km_bySector_all_'!A86,days!$H$1:$L$1,0),FALSE)</f>
        <v>29</v>
      </c>
      <c r="J86" t="str">
        <f t="shared" si="2"/>
        <v>29 days</v>
      </c>
      <c r="K86" t="str">
        <f t="shared" si="3"/>
        <v>MDA8 &gt;= 70 ppb</v>
      </c>
    </row>
    <row r="87" spans="1:11" x14ac:dyDescent="0.3">
      <c r="A87">
        <v>70</v>
      </c>
      <c r="B87" t="s">
        <v>26</v>
      </c>
      <c r="C87" t="s">
        <v>7</v>
      </c>
      <c r="D87">
        <v>2266.3338163265298</v>
      </c>
      <c r="E87">
        <v>12.425747061224399</v>
      </c>
      <c r="F87">
        <v>23.018326178906101</v>
      </c>
      <c r="G87">
        <v>22.466991758953601</v>
      </c>
      <c r="H87">
        <v>18.105877551020399</v>
      </c>
      <c r="I87">
        <f>VLOOKUP(B87,days!$H$2:$L$12,MATCH('2026_NOX_emis_4km_bySector_all_'!A87,days!$H$1:$L$1,0),FALSE)</f>
        <v>29</v>
      </c>
      <c r="J87" t="str">
        <f t="shared" si="2"/>
        <v>29 days</v>
      </c>
      <c r="K87" t="str">
        <f t="shared" si="3"/>
        <v>MDA8 &gt;= 70 ppb</v>
      </c>
    </row>
    <row r="88" spans="1:11" x14ac:dyDescent="0.3">
      <c r="A88">
        <v>70</v>
      </c>
      <c r="B88" t="s">
        <v>26</v>
      </c>
      <c r="C88" t="s">
        <v>8</v>
      </c>
      <c r="D88">
        <v>1946.7796836734601</v>
      </c>
      <c r="E88">
        <v>10.384641479591799</v>
      </c>
      <c r="F88">
        <v>19.772731375423799</v>
      </c>
      <c r="G88">
        <v>18.776469003601701</v>
      </c>
      <c r="H88">
        <v>17.176948979591799</v>
      </c>
      <c r="I88">
        <f>VLOOKUP(B88,days!$H$2:$L$12,MATCH('2026_NOX_emis_4km_bySector_all_'!A88,days!$H$1:$L$1,0),FALSE)</f>
        <v>29</v>
      </c>
      <c r="J88" t="str">
        <f t="shared" si="2"/>
        <v>29 days</v>
      </c>
      <c r="K88" t="str">
        <f t="shared" si="3"/>
        <v>MDA8 &gt;= 70 ppb</v>
      </c>
    </row>
    <row r="89" spans="1:11" x14ac:dyDescent="0.3">
      <c r="A89">
        <v>70</v>
      </c>
      <c r="B89" t="s">
        <v>26</v>
      </c>
      <c r="C89" t="s">
        <v>12</v>
      </c>
      <c r="D89">
        <v>197.48789795918501</v>
      </c>
      <c r="E89">
        <v>1.11363125510204</v>
      </c>
      <c r="F89">
        <v>2.00581256779697</v>
      </c>
      <c r="G89">
        <v>2.0135565376964299</v>
      </c>
      <c r="H89">
        <v>2.8935714285713798</v>
      </c>
      <c r="I89">
        <f>VLOOKUP(B89,days!$H$2:$L$12,MATCH('2026_NOX_emis_4km_bySector_all_'!A89,days!$H$1:$L$1,0),FALSE)</f>
        <v>29</v>
      </c>
      <c r="J89" t="str">
        <f t="shared" si="2"/>
        <v>29 days</v>
      </c>
      <c r="K89" t="str">
        <f t="shared" si="3"/>
        <v>MDA8 &gt;= 70 ppb</v>
      </c>
    </row>
    <row r="90" spans="1:11" x14ac:dyDescent="0.3">
      <c r="A90">
        <v>70</v>
      </c>
      <c r="B90" t="s">
        <v>34</v>
      </c>
      <c r="C90" t="s">
        <v>15</v>
      </c>
      <c r="D90">
        <v>406.19712244898</v>
      </c>
      <c r="E90">
        <v>2.31193222448979</v>
      </c>
      <c r="F90">
        <v>2.4674568276326698</v>
      </c>
      <c r="G90">
        <v>2.41751413567984</v>
      </c>
      <c r="H90">
        <v>6.6950102040816404</v>
      </c>
      <c r="I90">
        <f>VLOOKUP(B90,days!$H$2:$L$12,MATCH('2026_NOX_emis_4km_bySector_all_'!A90,days!$H$1:$L$1,0),FALSE)</f>
        <v>104</v>
      </c>
      <c r="J90" t="str">
        <f t="shared" si="2"/>
        <v>104 days</v>
      </c>
      <c r="K90" t="str">
        <f t="shared" si="3"/>
        <v>MDA8 &gt;= 70 ppb</v>
      </c>
    </row>
    <row r="91" spans="1:11" x14ac:dyDescent="0.3">
      <c r="A91">
        <v>70</v>
      </c>
      <c r="B91" t="s">
        <v>34</v>
      </c>
      <c r="C91" t="s">
        <v>14</v>
      </c>
      <c r="D91">
        <v>1126.76247959183</v>
      </c>
      <c r="E91">
        <v>6.4570510816326303</v>
      </c>
      <c r="F91">
        <v>6.8445530993106098</v>
      </c>
      <c r="G91">
        <v>6.7519333392650198</v>
      </c>
      <c r="H91">
        <v>13.5187040816327</v>
      </c>
      <c r="I91">
        <f>VLOOKUP(B91,days!$H$2:$L$12,MATCH('2026_NOX_emis_4km_bySector_all_'!A91,days!$H$1:$L$1,0),FALSE)</f>
        <v>104</v>
      </c>
      <c r="J91" t="str">
        <f t="shared" si="2"/>
        <v>104 days</v>
      </c>
      <c r="K91" t="str">
        <f t="shared" si="3"/>
        <v>MDA8 &gt;= 70 ppb</v>
      </c>
    </row>
    <row r="92" spans="1:11" x14ac:dyDescent="0.3">
      <c r="A92">
        <v>70</v>
      </c>
      <c r="B92" t="s">
        <v>34</v>
      </c>
      <c r="C92" t="s">
        <v>16</v>
      </c>
      <c r="D92">
        <v>317.49658163265298</v>
      </c>
      <c r="E92">
        <v>1.6673199999999899</v>
      </c>
      <c r="F92">
        <v>1.92864268308037</v>
      </c>
      <c r="G92">
        <v>1.74346359551749</v>
      </c>
      <c r="H92">
        <v>9.63539795918369</v>
      </c>
      <c r="I92">
        <f>VLOOKUP(B92,days!$H$2:$L$12,MATCH('2026_NOX_emis_4km_bySector_all_'!A92,days!$H$1:$L$1,0),FALSE)</f>
        <v>104</v>
      </c>
      <c r="J92" t="str">
        <f t="shared" si="2"/>
        <v>104 days</v>
      </c>
      <c r="K92" t="str">
        <f t="shared" si="3"/>
        <v>MDA8 &gt;= 70 ppb</v>
      </c>
    </row>
    <row r="93" spans="1:11" x14ac:dyDescent="0.3">
      <c r="A93">
        <v>70</v>
      </c>
      <c r="B93" t="s">
        <v>34</v>
      </c>
      <c r="C93" t="s">
        <v>17</v>
      </c>
      <c r="D93">
        <v>312.60918367346898</v>
      </c>
      <c r="E93">
        <v>1.8222882755101999</v>
      </c>
      <c r="F93">
        <v>1.89895403489143</v>
      </c>
      <c r="G93">
        <v>1.9055090018055201</v>
      </c>
      <c r="H93">
        <v>3.8064489795918299</v>
      </c>
      <c r="I93">
        <f>VLOOKUP(B93,days!$H$2:$L$12,MATCH('2026_NOX_emis_4km_bySector_all_'!A93,days!$H$1:$L$1,0),FALSE)</f>
        <v>104</v>
      </c>
      <c r="J93" t="str">
        <f t="shared" si="2"/>
        <v>104 days</v>
      </c>
      <c r="K93" t="str">
        <f t="shared" si="3"/>
        <v>MDA8 &gt;= 70 ppb</v>
      </c>
    </row>
    <row r="94" spans="1:11" x14ac:dyDescent="0.3">
      <c r="A94">
        <v>70</v>
      </c>
      <c r="B94" t="s">
        <v>34</v>
      </c>
      <c r="C94" t="s">
        <v>13</v>
      </c>
      <c r="D94">
        <v>1781.3417755102</v>
      </c>
      <c r="E94">
        <v>10.1961485510203</v>
      </c>
      <c r="F94">
        <v>10.8208150265319</v>
      </c>
      <c r="G94">
        <v>10.6617888666797</v>
      </c>
      <c r="H94">
        <v>22.263642857142798</v>
      </c>
      <c r="I94">
        <f>VLOOKUP(B94,days!$H$2:$L$12,MATCH('2026_NOX_emis_4km_bySector_all_'!A94,days!$H$1:$L$1,0),FALSE)</f>
        <v>104</v>
      </c>
      <c r="J94" t="str">
        <f t="shared" si="2"/>
        <v>104 days</v>
      </c>
      <c r="K94" t="str">
        <f t="shared" si="3"/>
        <v>MDA8 &gt;= 70 ppb</v>
      </c>
    </row>
    <row r="95" spans="1:11" x14ac:dyDescent="0.3">
      <c r="A95">
        <v>70</v>
      </c>
      <c r="B95" t="s">
        <v>34</v>
      </c>
      <c r="C95" t="s">
        <v>11</v>
      </c>
      <c r="D95">
        <v>3805.1717755102</v>
      </c>
      <c r="E95">
        <v>22.231309826530499</v>
      </c>
      <c r="F95">
        <v>23.114632179545101</v>
      </c>
      <c r="G95">
        <v>23.2465749605512</v>
      </c>
      <c r="H95">
        <v>23.723255102040799</v>
      </c>
      <c r="I95">
        <f>VLOOKUP(B95,days!$H$2:$L$12,MATCH('2026_NOX_emis_4km_bySector_all_'!A95,days!$H$1:$L$1,0),FALSE)</f>
        <v>104</v>
      </c>
      <c r="J95" t="str">
        <f t="shared" si="2"/>
        <v>104 days</v>
      </c>
      <c r="K95" t="str">
        <f t="shared" si="3"/>
        <v>MDA8 &gt;= 70 ppb</v>
      </c>
    </row>
    <row r="96" spans="1:11" x14ac:dyDescent="0.3">
      <c r="A96">
        <v>70</v>
      </c>
      <c r="B96" t="s">
        <v>34</v>
      </c>
      <c r="C96" t="s">
        <v>9</v>
      </c>
      <c r="D96">
        <v>4959.5226326530601</v>
      </c>
      <c r="E96">
        <v>29.236945469387699</v>
      </c>
      <c r="F96">
        <v>30.126771720978098</v>
      </c>
      <c r="G96">
        <v>30.572145760866199</v>
      </c>
      <c r="H96">
        <v>33.913999999999803</v>
      </c>
      <c r="I96">
        <f>VLOOKUP(B96,days!$H$2:$L$12,MATCH('2026_NOX_emis_4km_bySector_all_'!A96,days!$H$1:$L$1,0),FALSE)</f>
        <v>104</v>
      </c>
      <c r="J96" t="str">
        <f t="shared" si="2"/>
        <v>104 days</v>
      </c>
      <c r="K96" t="str">
        <f t="shared" si="3"/>
        <v>MDA8 &gt;= 70 ppb</v>
      </c>
    </row>
    <row r="97" spans="1:11" x14ac:dyDescent="0.3">
      <c r="A97">
        <v>70</v>
      </c>
      <c r="B97" t="s">
        <v>34</v>
      </c>
      <c r="C97" t="s">
        <v>10</v>
      </c>
      <c r="D97">
        <v>1400.6600918367301</v>
      </c>
      <c r="E97">
        <v>8.53810685714285</v>
      </c>
      <c r="F97">
        <v>8.5083525111118092</v>
      </c>
      <c r="G97">
        <v>8.9280273013379698</v>
      </c>
      <c r="H97">
        <v>17.0058673469387</v>
      </c>
      <c r="I97">
        <f>VLOOKUP(B97,days!$H$2:$L$12,MATCH('2026_NOX_emis_4km_bySector_all_'!A97,days!$H$1:$L$1,0),FALSE)</f>
        <v>104</v>
      </c>
      <c r="J97" t="str">
        <f t="shared" si="2"/>
        <v>104 days</v>
      </c>
      <c r="K97" t="str">
        <f t="shared" si="3"/>
        <v>MDA8 &gt;= 70 ppb</v>
      </c>
    </row>
    <row r="98" spans="1:11" x14ac:dyDescent="0.3">
      <c r="A98">
        <v>70</v>
      </c>
      <c r="B98" t="s">
        <v>34</v>
      </c>
      <c r="C98" t="s">
        <v>7</v>
      </c>
      <c r="D98">
        <v>641.56536734693805</v>
      </c>
      <c r="E98">
        <v>3.6843530510204001</v>
      </c>
      <c r="F98">
        <v>3.897208420603</v>
      </c>
      <c r="G98">
        <v>3.8526110269701501</v>
      </c>
      <c r="H98">
        <v>18.105877551020399</v>
      </c>
      <c r="I98">
        <f>VLOOKUP(B98,days!$H$2:$L$12,MATCH('2026_NOX_emis_4km_bySector_all_'!A98,days!$H$1:$L$1,0),FALSE)</f>
        <v>104</v>
      </c>
      <c r="J98" t="str">
        <f t="shared" si="2"/>
        <v>104 days</v>
      </c>
      <c r="K98" t="str">
        <f t="shared" si="3"/>
        <v>MDA8 &gt;= 70 ppb</v>
      </c>
    </row>
    <row r="99" spans="1:11" x14ac:dyDescent="0.3">
      <c r="A99">
        <v>70</v>
      </c>
      <c r="B99" t="s">
        <v>34</v>
      </c>
      <c r="C99" t="s">
        <v>8</v>
      </c>
      <c r="D99">
        <v>1516.58395918367</v>
      </c>
      <c r="E99">
        <v>8.3953775612244694</v>
      </c>
      <c r="F99">
        <v>9.2125355842125192</v>
      </c>
      <c r="G99">
        <v>8.7787798074870391</v>
      </c>
      <c r="H99">
        <v>17.176948979591799</v>
      </c>
      <c r="I99">
        <f>VLOOKUP(B99,days!$H$2:$L$12,MATCH('2026_NOX_emis_4km_bySector_all_'!A99,days!$H$1:$L$1,0),FALSE)</f>
        <v>104</v>
      </c>
      <c r="J99" t="str">
        <f t="shared" si="2"/>
        <v>104 days</v>
      </c>
      <c r="K99" t="str">
        <f t="shared" si="3"/>
        <v>MDA8 &gt;= 70 ppb</v>
      </c>
    </row>
    <row r="100" spans="1:11" x14ac:dyDescent="0.3">
      <c r="A100">
        <v>70</v>
      </c>
      <c r="B100" t="s">
        <v>34</v>
      </c>
      <c r="C100" t="s">
        <v>12</v>
      </c>
      <c r="D100">
        <v>194.26652040816401</v>
      </c>
      <c r="E100">
        <v>1.09179196938775</v>
      </c>
      <c r="F100">
        <v>1.1800779121023299</v>
      </c>
      <c r="G100">
        <v>1.14165220383963</v>
      </c>
      <c r="H100">
        <v>2.8935714285713798</v>
      </c>
      <c r="I100">
        <f>VLOOKUP(B100,days!$H$2:$L$12,MATCH('2026_NOX_emis_4km_bySector_all_'!A100,days!$H$1:$L$1,0),FALSE)</f>
        <v>104</v>
      </c>
      <c r="J100" t="str">
        <f t="shared" si="2"/>
        <v>104 days</v>
      </c>
      <c r="K100" t="str">
        <f t="shared" si="3"/>
        <v>MDA8 &gt;= 70 ppb</v>
      </c>
    </row>
    <row r="101" spans="1:11" x14ac:dyDescent="0.3">
      <c r="A101">
        <v>70</v>
      </c>
      <c r="B101" t="s">
        <v>33</v>
      </c>
      <c r="C101" t="s">
        <v>15</v>
      </c>
      <c r="D101">
        <v>93.499622448979494</v>
      </c>
      <c r="E101">
        <v>0.41188612244897899</v>
      </c>
      <c r="F101">
        <v>1.50618130476458</v>
      </c>
      <c r="G101">
        <v>1.4200098916314601</v>
      </c>
      <c r="H101">
        <v>6.6950102040816404</v>
      </c>
      <c r="I101">
        <f>VLOOKUP(B101,days!$H$2:$L$12,MATCH('2026_NOX_emis_4km_bySector_all_'!A101,days!$H$1:$L$1,0),FALSE)</f>
        <v>42</v>
      </c>
      <c r="J101" t="str">
        <f t="shared" si="2"/>
        <v>42 days</v>
      </c>
      <c r="K101" t="str">
        <f t="shared" si="3"/>
        <v>MDA8 &gt;= 70 ppb</v>
      </c>
    </row>
    <row r="102" spans="1:11" x14ac:dyDescent="0.3">
      <c r="A102">
        <v>70</v>
      </c>
      <c r="B102" t="s">
        <v>33</v>
      </c>
      <c r="C102" t="s">
        <v>14</v>
      </c>
      <c r="D102">
        <v>295.02558163265297</v>
      </c>
      <c r="E102">
        <v>1.3355402653061199</v>
      </c>
      <c r="F102">
        <v>4.7525541156583602</v>
      </c>
      <c r="G102">
        <v>4.6043803955587599</v>
      </c>
      <c r="H102">
        <v>13.5187040816327</v>
      </c>
      <c r="I102">
        <f>VLOOKUP(B102,days!$H$2:$L$12,MATCH('2026_NOX_emis_4km_bySector_all_'!A102,days!$H$1:$L$1,0),FALSE)</f>
        <v>42</v>
      </c>
      <c r="J102" t="str">
        <f t="shared" si="2"/>
        <v>42 days</v>
      </c>
      <c r="K102" t="str">
        <f t="shared" si="3"/>
        <v>MDA8 &gt;= 70 ppb</v>
      </c>
    </row>
    <row r="103" spans="1:11" x14ac:dyDescent="0.3">
      <c r="A103">
        <v>70</v>
      </c>
      <c r="B103" t="s">
        <v>33</v>
      </c>
      <c r="C103" t="s">
        <v>16</v>
      </c>
      <c r="D103">
        <v>83.386357142857094</v>
      </c>
      <c r="E103">
        <v>0.49324637755102002</v>
      </c>
      <c r="F103">
        <v>1.3432671588543299</v>
      </c>
      <c r="G103">
        <v>1.7005057877874801</v>
      </c>
      <c r="H103">
        <v>9.63539795918369</v>
      </c>
      <c r="I103">
        <f>VLOOKUP(B103,days!$H$2:$L$12,MATCH('2026_NOX_emis_4km_bySector_all_'!A103,days!$H$1:$L$1,0),FALSE)</f>
        <v>42</v>
      </c>
      <c r="J103" t="str">
        <f t="shared" si="2"/>
        <v>42 days</v>
      </c>
      <c r="K103" t="str">
        <f t="shared" si="3"/>
        <v>MDA8 &gt;= 70 ppb</v>
      </c>
    </row>
    <row r="104" spans="1:11" x14ac:dyDescent="0.3">
      <c r="A104">
        <v>70</v>
      </c>
      <c r="B104" t="s">
        <v>33</v>
      </c>
      <c r="C104" t="s">
        <v>17</v>
      </c>
      <c r="D104">
        <v>90.549265306122294</v>
      </c>
      <c r="E104">
        <v>0.40196766326530597</v>
      </c>
      <c r="F104">
        <v>1.4586541313433701</v>
      </c>
      <c r="G104">
        <v>1.38581522135022</v>
      </c>
      <c r="H104">
        <v>3.8064489795918299</v>
      </c>
      <c r="I104">
        <f>VLOOKUP(B104,days!$H$2:$L$12,MATCH('2026_NOX_emis_4km_bySector_all_'!A104,days!$H$1:$L$1,0),FALSE)</f>
        <v>42</v>
      </c>
      <c r="J104" t="str">
        <f t="shared" si="2"/>
        <v>42 days</v>
      </c>
      <c r="K104" t="str">
        <f t="shared" si="3"/>
        <v>MDA8 &gt;= 70 ppb</v>
      </c>
    </row>
    <row r="105" spans="1:11" x14ac:dyDescent="0.3">
      <c r="A105">
        <v>70</v>
      </c>
      <c r="B105" t="s">
        <v>33</v>
      </c>
      <c r="C105" t="s">
        <v>13</v>
      </c>
      <c r="D105">
        <v>417.38360204081499</v>
      </c>
      <c r="E105">
        <v>1.8394966122448999</v>
      </c>
      <c r="F105">
        <v>6.7236140835993297</v>
      </c>
      <c r="G105">
        <v>6.3418096474806003</v>
      </c>
      <c r="H105">
        <v>22.263642857142798</v>
      </c>
      <c r="I105">
        <f>VLOOKUP(B105,days!$H$2:$L$12,MATCH('2026_NOX_emis_4km_bySector_all_'!A105,days!$H$1:$L$1,0),FALSE)</f>
        <v>42</v>
      </c>
      <c r="J105" t="str">
        <f t="shared" si="2"/>
        <v>42 days</v>
      </c>
      <c r="K105" t="str">
        <f t="shared" si="3"/>
        <v>MDA8 &gt;= 70 ppb</v>
      </c>
    </row>
    <row r="106" spans="1:11" x14ac:dyDescent="0.3">
      <c r="A106">
        <v>70</v>
      </c>
      <c r="B106" t="s">
        <v>33</v>
      </c>
      <c r="C106" t="s">
        <v>11</v>
      </c>
      <c r="D106">
        <v>1292.69901020408</v>
      </c>
      <c r="E106">
        <v>6.0480706122449002</v>
      </c>
      <c r="F106">
        <v>20.824031486539099</v>
      </c>
      <c r="G106">
        <v>20.851200432801999</v>
      </c>
      <c r="H106">
        <v>23.723255102040799</v>
      </c>
      <c r="I106">
        <f>VLOOKUP(B106,days!$H$2:$L$12,MATCH('2026_NOX_emis_4km_bySector_all_'!A106,days!$H$1:$L$1,0),FALSE)</f>
        <v>42</v>
      </c>
      <c r="J106" t="str">
        <f t="shared" si="2"/>
        <v>42 days</v>
      </c>
      <c r="K106" t="str">
        <f t="shared" si="3"/>
        <v>MDA8 &gt;= 70 ppb</v>
      </c>
    </row>
    <row r="107" spans="1:11" x14ac:dyDescent="0.3">
      <c r="A107">
        <v>70</v>
      </c>
      <c r="B107" t="s">
        <v>33</v>
      </c>
      <c r="C107" t="s">
        <v>9</v>
      </c>
      <c r="D107">
        <v>2554.79951020408</v>
      </c>
      <c r="E107">
        <v>12.145909836734599</v>
      </c>
      <c r="F107">
        <v>41.155152918300303</v>
      </c>
      <c r="G107">
        <v>41.873982081451501</v>
      </c>
      <c r="H107">
        <v>33.913999999999803</v>
      </c>
      <c r="I107">
        <f>VLOOKUP(B107,days!$H$2:$L$12,MATCH('2026_NOX_emis_4km_bySector_all_'!A107,days!$H$1:$L$1,0),FALSE)</f>
        <v>42</v>
      </c>
      <c r="J107" t="str">
        <f t="shared" si="2"/>
        <v>42 days</v>
      </c>
      <c r="K107" t="str">
        <f t="shared" si="3"/>
        <v>MDA8 &gt;= 70 ppb</v>
      </c>
    </row>
    <row r="108" spans="1:11" x14ac:dyDescent="0.3">
      <c r="A108">
        <v>70</v>
      </c>
      <c r="B108" t="s">
        <v>33</v>
      </c>
      <c r="C108" t="s">
        <v>10</v>
      </c>
      <c r="D108">
        <v>797.91677551020405</v>
      </c>
      <c r="E108">
        <v>3.8208771428571402</v>
      </c>
      <c r="F108">
        <v>12.853606234477599</v>
      </c>
      <c r="G108">
        <v>13.172775293583101</v>
      </c>
      <c r="H108">
        <v>17.0058673469387</v>
      </c>
      <c r="I108">
        <f>VLOOKUP(B108,days!$H$2:$L$12,MATCH('2026_NOX_emis_4km_bySector_all_'!A108,days!$H$1:$L$1,0),FALSE)</f>
        <v>42</v>
      </c>
      <c r="J108" t="str">
        <f t="shared" si="2"/>
        <v>42 days</v>
      </c>
      <c r="K108" t="str">
        <f t="shared" si="3"/>
        <v>MDA8 &gt;= 70 ppb</v>
      </c>
    </row>
    <row r="109" spans="1:11" x14ac:dyDescent="0.3">
      <c r="A109">
        <v>70</v>
      </c>
      <c r="B109" t="s">
        <v>33</v>
      </c>
      <c r="C109" t="s">
        <v>7</v>
      </c>
      <c r="D109">
        <v>184.361081632653</v>
      </c>
      <c r="E109">
        <v>0.70432201020408103</v>
      </c>
      <c r="F109">
        <v>2.9698645535472901</v>
      </c>
      <c r="G109">
        <v>2.42820567839704</v>
      </c>
      <c r="H109">
        <v>18.105877551020399</v>
      </c>
      <c r="I109">
        <f>VLOOKUP(B109,days!$H$2:$L$12,MATCH('2026_NOX_emis_4km_bySector_all_'!A109,days!$H$1:$L$1,0),FALSE)</f>
        <v>42</v>
      </c>
      <c r="J109" t="str">
        <f t="shared" si="2"/>
        <v>42 days</v>
      </c>
      <c r="K109" t="str">
        <f t="shared" si="3"/>
        <v>MDA8 &gt;= 70 ppb</v>
      </c>
    </row>
    <row r="110" spans="1:11" x14ac:dyDescent="0.3">
      <c r="A110">
        <v>70</v>
      </c>
      <c r="B110" t="s">
        <v>33</v>
      </c>
      <c r="C110" t="s">
        <v>8</v>
      </c>
      <c r="D110">
        <v>351.84475510203998</v>
      </c>
      <c r="E110">
        <v>1.60063986734693</v>
      </c>
      <c r="F110">
        <v>5.6678516814690196</v>
      </c>
      <c r="G110">
        <v>5.5183321813758601</v>
      </c>
      <c r="H110">
        <v>17.176948979591799</v>
      </c>
      <c r="I110">
        <f>VLOOKUP(B110,days!$H$2:$L$12,MATCH('2026_NOX_emis_4km_bySector_all_'!A110,days!$H$1:$L$1,0),FALSE)</f>
        <v>42</v>
      </c>
      <c r="J110" t="str">
        <f t="shared" si="2"/>
        <v>42 days</v>
      </c>
      <c r="K110" t="str">
        <f t="shared" si="3"/>
        <v>MDA8 &gt;= 70 ppb</v>
      </c>
    </row>
    <row r="111" spans="1:11" x14ac:dyDescent="0.3">
      <c r="A111">
        <v>70</v>
      </c>
      <c r="B111" t="s">
        <v>33</v>
      </c>
      <c r="C111" t="s">
        <v>12</v>
      </c>
      <c r="D111">
        <v>46.261367346939103</v>
      </c>
      <c r="E111">
        <v>0.203906397959183</v>
      </c>
      <c r="F111">
        <v>0.74522233144660699</v>
      </c>
      <c r="G111">
        <v>0.70298338858175302</v>
      </c>
      <c r="H111">
        <v>2.8935714285713798</v>
      </c>
      <c r="I111">
        <f>VLOOKUP(B111,days!$H$2:$L$12,MATCH('2026_NOX_emis_4km_bySector_all_'!A111,days!$H$1:$L$1,0),FALSE)</f>
        <v>42</v>
      </c>
      <c r="J111" t="str">
        <f t="shared" si="2"/>
        <v>42 days</v>
      </c>
      <c r="K111" t="str">
        <f t="shared" si="3"/>
        <v>MDA8 &gt;= 70 ppb</v>
      </c>
    </row>
    <row r="112" spans="1:11" x14ac:dyDescent="0.3">
      <c r="A112">
        <v>70</v>
      </c>
      <c r="B112" t="s">
        <v>32</v>
      </c>
      <c r="C112" t="s">
        <v>15</v>
      </c>
      <c r="D112">
        <v>138.37734693877499</v>
      </c>
      <c r="E112">
        <v>0.72601519387754998</v>
      </c>
      <c r="F112">
        <v>1.89313868181411</v>
      </c>
      <c r="G112">
        <v>1.80099945672758</v>
      </c>
      <c r="H112">
        <v>6.6950102040816404</v>
      </c>
      <c r="I112">
        <f>VLOOKUP(B112,days!$H$2:$L$12,MATCH('2026_NOX_emis_4km_bySector_all_'!A112,days!$H$1:$L$1,0),FALSE)</f>
        <v>50</v>
      </c>
      <c r="J112" t="str">
        <f t="shared" si="2"/>
        <v>50 days</v>
      </c>
      <c r="K112" t="str">
        <f t="shared" si="3"/>
        <v>MDA8 &gt;= 70 ppb</v>
      </c>
    </row>
    <row r="113" spans="1:11" x14ac:dyDescent="0.3">
      <c r="A113">
        <v>70</v>
      </c>
      <c r="B113" t="s">
        <v>32</v>
      </c>
      <c r="C113" t="s">
        <v>14</v>
      </c>
      <c r="D113">
        <v>362.87591836734703</v>
      </c>
      <c r="E113">
        <v>1.9411539285714201</v>
      </c>
      <c r="F113">
        <v>4.96450071458586</v>
      </c>
      <c r="G113">
        <v>4.8153498718256804</v>
      </c>
      <c r="H113">
        <v>13.5187040816327</v>
      </c>
      <c r="I113">
        <f>VLOOKUP(B113,days!$H$2:$L$12,MATCH('2026_NOX_emis_4km_bySector_all_'!A113,days!$H$1:$L$1,0),FALSE)</f>
        <v>50</v>
      </c>
      <c r="J113" t="str">
        <f t="shared" si="2"/>
        <v>50 days</v>
      </c>
      <c r="K113" t="str">
        <f t="shared" si="3"/>
        <v>MDA8 &gt;= 70 ppb</v>
      </c>
    </row>
    <row r="114" spans="1:11" x14ac:dyDescent="0.3">
      <c r="A114">
        <v>70</v>
      </c>
      <c r="B114" t="s">
        <v>32</v>
      </c>
      <c r="C114" t="s">
        <v>16</v>
      </c>
      <c r="D114">
        <v>259.68626530612198</v>
      </c>
      <c r="E114">
        <v>1.2938129285714199</v>
      </c>
      <c r="F114">
        <v>3.55276441457127</v>
      </c>
      <c r="G114">
        <v>3.2095146232673302</v>
      </c>
      <c r="H114">
        <v>9.63539795918369</v>
      </c>
      <c r="I114">
        <f>VLOOKUP(B114,days!$H$2:$L$12,MATCH('2026_NOX_emis_4km_bySector_all_'!A114,days!$H$1:$L$1,0),FALSE)</f>
        <v>50</v>
      </c>
      <c r="J114" t="str">
        <f t="shared" si="2"/>
        <v>50 days</v>
      </c>
      <c r="K114" t="str">
        <f t="shared" si="3"/>
        <v>MDA8 &gt;= 70 ppb</v>
      </c>
    </row>
    <row r="115" spans="1:11" x14ac:dyDescent="0.3">
      <c r="A115">
        <v>70</v>
      </c>
      <c r="B115" t="s">
        <v>32</v>
      </c>
      <c r="C115" t="s">
        <v>17</v>
      </c>
      <c r="D115">
        <v>103.035306122449</v>
      </c>
      <c r="E115">
        <v>0.55687736734693805</v>
      </c>
      <c r="F115">
        <v>1.4096246815547799</v>
      </c>
      <c r="G115">
        <v>1.3814254088804601</v>
      </c>
      <c r="H115">
        <v>3.8064489795918299</v>
      </c>
      <c r="I115">
        <f>VLOOKUP(B115,days!$H$2:$L$12,MATCH('2026_NOX_emis_4km_bySector_all_'!A115,days!$H$1:$L$1,0),FALSE)</f>
        <v>50</v>
      </c>
      <c r="J115" t="str">
        <f t="shared" si="2"/>
        <v>50 days</v>
      </c>
      <c r="K115" t="str">
        <f t="shared" si="3"/>
        <v>MDA8 &gt;= 70 ppb</v>
      </c>
    </row>
    <row r="116" spans="1:11" x14ac:dyDescent="0.3">
      <c r="A116">
        <v>70</v>
      </c>
      <c r="B116" t="s">
        <v>32</v>
      </c>
      <c r="C116" t="s">
        <v>13</v>
      </c>
      <c r="D116">
        <v>543.39354081632598</v>
      </c>
      <c r="E116">
        <v>2.90994630612244</v>
      </c>
      <c r="F116">
        <v>7.4341599569941197</v>
      </c>
      <c r="G116">
        <v>7.2185978484038298</v>
      </c>
      <c r="H116">
        <v>22.263642857142798</v>
      </c>
      <c r="I116">
        <f>VLOOKUP(B116,days!$H$2:$L$12,MATCH('2026_NOX_emis_4km_bySector_all_'!A116,days!$H$1:$L$1,0),FALSE)</f>
        <v>50</v>
      </c>
      <c r="J116" t="str">
        <f t="shared" si="2"/>
        <v>50 days</v>
      </c>
      <c r="K116" t="str">
        <f t="shared" si="3"/>
        <v>MDA8 &gt;= 70 ppb</v>
      </c>
    </row>
    <row r="117" spans="1:11" x14ac:dyDescent="0.3">
      <c r="A117">
        <v>70</v>
      </c>
      <c r="B117" t="s">
        <v>32</v>
      </c>
      <c r="C117" t="s">
        <v>11</v>
      </c>
      <c r="D117">
        <v>1040.6668673469301</v>
      </c>
      <c r="E117">
        <v>6.1443178979591799</v>
      </c>
      <c r="F117">
        <v>14.237349862824599</v>
      </c>
      <c r="G117">
        <v>15.241985690525899</v>
      </c>
      <c r="H117">
        <v>23.723255102040799</v>
      </c>
      <c r="I117">
        <f>VLOOKUP(B117,days!$H$2:$L$12,MATCH('2026_NOX_emis_4km_bySector_all_'!A117,days!$H$1:$L$1,0),FALSE)</f>
        <v>50</v>
      </c>
      <c r="J117" t="str">
        <f t="shared" si="2"/>
        <v>50 days</v>
      </c>
      <c r="K117" t="str">
        <f t="shared" si="3"/>
        <v>MDA8 &gt;= 70 ppb</v>
      </c>
    </row>
    <row r="118" spans="1:11" x14ac:dyDescent="0.3">
      <c r="A118">
        <v>70</v>
      </c>
      <c r="B118" t="s">
        <v>32</v>
      </c>
      <c r="C118" t="s">
        <v>9</v>
      </c>
      <c r="D118">
        <v>2734.13636734694</v>
      </c>
      <c r="E118">
        <v>15.310878897959199</v>
      </c>
      <c r="F118">
        <v>37.405684043569401</v>
      </c>
      <c r="G118">
        <v>37.981139802285</v>
      </c>
      <c r="H118">
        <v>33.913999999999803</v>
      </c>
      <c r="I118">
        <f>VLOOKUP(B118,days!$H$2:$L$12,MATCH('2026_NOX_emis_4km_bySector_all_'!A118,days!$H$1:$L$1,0),FALSE)</f>
        <v>50</v>
      </c>
      <c r="J118" t="str">
        <f t="shared" si="2"/>
        <v>50 days</v>
      </c>
      <c r="K118" t="str">
        <f t="shared" si="3"/>
        <v>MDA8 &gt;= 70 ppb</v>
      </c>
    </row>
    <row r="119" spans="1:11" x14ac:dyDescent="0.3">
      <c r="A119">
        <v>70</v>
      </c>
      <c r="B119" t="s">
        <v>32</v>
      </c>
      <c r="C119" t="s">
        <v>10</v>
      </c>
      <c r="D119">
        <v>1135.3299591836701</v>
      </c>
      <c r="E119">
        <v>6.1762479183673404</v>
      </c>
      <c r="F119">
        <v>15.532434389741701</v>
      </c>
      <c r="G119">
        <v>15.3211933295579</v>
      </c>
      <c r="H119">
        <v>17.0058673469387</v>
      </c>
      <c r="I119">
        <f>VLOOKUP(B119,days!$H$2:$L$12,MATCH('2026_NOX_emis_4km_bySector_all_'!A119,days!$H$1:$L$1,0),FALSE)</f>
        <v>50</v>
      </c>
      <c r="J119" t="str">
        <f t="shared" si="2"/>
        <v>50 days</v>
      </c>
      <c r="K119" t="str">
        <f t="shared" si="3"/>
        <v>MDA8 &gt;= 70 ppb</v>
      </c>
    </row>
    <row r="120" spans="1:11" x14ac:dyDescent="0.3">
      <c r="A120">
        <v>70</v>
      </c>
      <c r="B120" t="s">
        <v>32</v>
      </c>
      <c r="C120" t="s">
        <v>7</v>
      </c>
      <c r="D120">
        <v>479.49046938775501</v>
      </c>
      <c r="E120">
        <v>2.54926662244897</v>
      </c>
      <c r="F120">
        <v>6.5599028687896102</v>
      </c>
      <c r="G120">
        <v>6.3238728897163101</v>
      </c>
      <c r="H120">
        <v>18.105877551020399</v>
      </c>
      <c r="I120">
        <f>VLOOKUP(B120,days!$H$2:$L$12,MATCH('2026_NOX_emis_4km_bySector_all_'!A120,days!$H$1:$L$1,0),FALSE)</f>
        <v>50</v>
      </c>
      <c r="J120" t="str">
        <f t="shared" si="2"/>
        <v>50 days</v>
      </c>
      <c r="K120" t="str">
        <f t="shared" si="3"/>
        <v>MDA8 &gt;= 70 ppb</v>
      </c>
    </row>
    <row r="121" spans="1:11" x14ac:dyDescent="0.3">
      <c r="A121">
        <v>70</v>
      </c>
      <c r="B121" t="s">
        <v>32</v>
      </c>
      <c r="C121" t="s">
        <v>8</v>
      </c>
      <c r="D121">
        <v>448.55255102040701</v>
      </c>
      <c r="E121">
        <v>2.3682054081632602</v>
      </c>
      <c r="F121">
        <v>6.1366416104136601</v>
      </c>
      <c r="G121">
        <v>5.8747209280040504</v>
      </c>
      <c r="H121">
        <v>17.176948979591799</v>
      </c>
      <c r="I121">
        <f>VLOOKUP(B121,days!$H$2:$L$12,MATCH('2026_NOX_emis_4km_bySector_all_'!A121,days!$H$1:$L$1,0),FALSE)</f>
        <v>50</v>
      </c>
      <c r="J121" t="str">
        <f t="shared" si="2"/>
        <v>50 days</v>
      </c>
      <c r="K121" t="str">
        <f t="shared" si="3"/>
        <v>MDA8 &gt;= 70 ppb</v>
      </c>
    </row>
    <row r="122" spans="1:11" x14ac:dyDescent="0.3">
      <c r="A122">
        <v>70</v>
      </c>
      <c r="B122" t="s">
        <v>32</v>
      </c>
      <c r="C122" t="s">
        <v>12</v>
      </c>
      <c r="D122">
        <v>63.869571428571902</v>
      </c>
      <c r="E122">
        <v>0.33507169387754998</v>
      </c>
      <c r="F122">
        <v>0.87379877514067295</v>
      </c>
      <c r="G122">
        <v>0.83120015080571497</v>
      </c>
      <c r="H122">
        <v>2.8935714285713798</v>
      </c>
      <c r="I122">
        <f>VLOOKUP(B122,days!$H$2:$L$12,MATCH('2026_NOX_emis_4km_bySector_all_'!A122,days!$H$1:$L$1,0),FALSE)</f>
        <v>50</v>
      </c>
      <c r="J122" t="str">
        <f t="shared" si="2"/>
        <v>50 days</v>
      </c>
      <c r="K122" t="str">
        <f t="shared" si="3"/>
        <v>MDA8 &gt;= 70 ppb</v>
      </c>
    </row>
    <row r="123" spans="1:11" x14ac:dyDescent="0.3">
      <c r="A123">
        <v>71</v>
      </c>
      <c r="B123" t="s">
        <v>30</v>
      </c>
      <c r="C123" t="s">
        <v>15</v>
      </c>
      <c r="D123">
        <v>267.73723469387699</v>
      </c>
      <c r="E123">
        <v>1.6570416836734601</v>
      </c>
      <c r="F123">
        <v>2.8285650087110401</v>
      </c>
      <c r="G123">
        <v>2.7691079616583401</v>
      </c>
      <c r="H123">
        <v>6.6950102040816404</v>
      </c>
      <c r="I123">
        <f>VLOOKUP(B123,days!$H$2:$L$12,MATCH('2026_NOX_emis_4km_bySector_all_'!A123,days!$H$1:$L$1,0),FALSE)</f>
        <v>47</v>
      </c>
      <c r="J123" t="str">
        <f t="shared" si="2"/>
        <v>47 days</v>
      </c>
      <c r="K123" t="str">
        <f t="shared" si="3"/>
        <v>MDA8 &gt;= 71 ppb</v>
      </c>
    </row>
    <row r="124" spans="1:11" x14ac:dyDescent="0.3">
      <c r="A124">
        <v>71</v>
      </c>
      <c r="B124" t="s">
        <v>30</v>
      </c>
      <c r="C124" t="s">
        <v>14</v>
      </c>
      <c r="D124">
        <v>603.586887755097</v>
      </c>
      <c r="E124">
        <v>3.7072673367346902</v>
      </c>
      <c r="F124">
        <v>6.3767176514426103</v>
      </c>
      <c r="G124">
        <v>6.1952717299119202</v>
      </c>
      <c r="H124">
        <v>13.5187040816327</v>
      </c>
      <c r="I124">
        <f>VLOOKUP(B124,days!$H$2:$L$12,MATCH('2026_NOX_emis_4km_bySector_all_'!A124,days!$H$1:$L$1,0),FALSE)</f>
        <v>47</v>
      </c>
      <c r="J124" t="str">
        <f t="shared" si="2"/>
        <v>47 days</v>
      </c>
      <c r="K124" t="str">
        <f t="shared" si="3"/>
        <v>MDA8 &gt;= 71 ppb</v>
      </c>
    </row>
    <row r="125" spans="1:11" x14ac:dyDescent="0.3">
      <c r="A125">
        <v>71</v>
      </c>
      <c r="B125" t="s">
        <v>30</v>
      </c>
      <c r="C125" t="s">
        <v>16</v>
      </c>
      <c r="D125">
        <v>436.850602040816</v>
      </c>
      <c r="E125">
        <v>3.0855988571428501</v>
      </c>
      <c r="F125">
        <v>4.6151979136552397</v>
      </c>
      <c r="G125">
        <v>5.1563919278459602</v>
      </c>
      <c r="H125">
        <v>9.63539795918369</v>
      </c>
      <c r="I125">
        <f>VLOOKUP(B125,days!$H$2:$L$12,MATCH('2026_NOX_emis_4km_bySector_all_'!A125,days!$H$1:$L$1,0),FALSE)</f>
        <v>47</v>
      </c>
      <c r="J125" t="str">
        <f t="shared" si="2"/>
        <v>47 days</v>
      </c>
      <c r="K125" t="str">
        <f t="shared" si="3"/>
        <v>MDA8 &gt;= 71 ppb</v>
      </c>
    </row>
    <row r="126" spans="1:11" x14ac:dyDescent="0.3">
      <c r="A126">
        <v>71</v>
      </c>
      <c r="B126" t="s">
        <v>30</v>
      </c>
      <c r="C126" t="s">
        <v>17</v>
      </c>
      <c r="D126">
        <v>178.25807142857099</v>
      </c>
      <c r="E126">
        <v>1.11575675510204</v>
      </c>
      <c r="F126">
        <v>1.88324400952177</v>
      </c>
      <c r="G126">
        <v>1.86455835376315</v>
      </c>
      <c r="H126">
        <v>3.8064489795918299</v>
      </c>
      <c r="I126">
        <f>VLOOKUP(B126,days!$H$2:$L$12,MATCH('2026_NOX_emis_4km_bySector_all_'!A126,days!$H$1:$L$1,0),FALSE)</f>
        <v>47</v>
      </c>
      <c r="J126" t="str">
        <f t="shared" si="2"/>
        <v>47 days</v>
      </c>
      <c r="K126" t="str">
        <f t="shared" si="3"/>
        <v>MDA8 &gt;= 71 ppb</v>
      </c>
    </row>
    <row r="127" spans="1:11" x14ac:dyDescent="0.3">
      <c r="A127">
        <v>71</v>
      </c>
      <c r="B127" t="s">
        <v>30</v>
      </c>
      <c r="C127" t="s">
        <v>13</v>
      </c>
      <c r="D127">
        <v>1048.0191734693799</v>
      </c>
      <c r="E127">
        <v>6.4689597551020404</v>
      </c>
      <c r="F127">
        <v>11.0720138195316</v>
      </c>
      <c r="G127">
        <v>10.8103786030227</v>
      </c>
      <c r="H127">
        <v>22.263642857142798</v>
      </c>
      <c r="I127">
        <f>VLOOKUP(B127,days!$H$2:$L$12,MATCH('2026_NOX_emis_4km_bySector_all_'!A127,days!$H$1:$L$1,0),FALSE)</f>
        <v>47</v>
      </c>
      <c r="J127" t="str">
        <f t="shared" si="2"/>
        <v>47 days</v>
      </c>
      <c r="K127" t="str">
        <f t="shared" si="3"/>
        <v>MDA8 &gt;= 71 ppb</v>
      </c>
    </row>
    <row r="128" spans="1:11" x14ac:dyDescent="0.3">
      <c r="A128">
        <v>71</v>
      </c>
      <c r="B128" t="s">
        <v>30</v>
      </c>
      <c r="C128" t="s">
        <v>11</v>
      </c>
      <c r="D128">
        <v>1141.2008775510201</v>
      </c>
      <c r="E128">
        <v>7.5876525510204003</v>
      </c>
      <c r="F128">
        <v>12.056451071670701</v>
      </c>
      <c r="G128">
        <v>12.6798434199608</v>
      </c>
      <c r="H128">
        <v>23.723255102040799</v>
      </c>
      <c r="I128">
        <f>VLOOKUP(B128,days!$H$2:$L$12,MATCH('2026_NOX_emis_4km_bySector_all_'!A128,days!$H$1:$L$1,0),FALSE)</f>
        <v>47</v>
      </c>
      <c r="J128" t="str">
        <f t="shared" si="2"/>
        <v>47 days</v>
      </c>
      <c r="K128" t="str">
        <f t="shared" si="3"/>
        <v>MDA8 &gt;= 71 ppb</v>
      </c>
    </row>
    <row r="129" spans="1:11" x14ac:dyDescent="0.3">
      <c r="A129">
        <v>71</v>
      </c>
      <c r="B129" t="s">
        <v>30</v>
      </c>
      <c r="C129" t="s">
        <v>9</v>
      </c>
      <c r="D129">
        <v>1819.46336734694</v>
      </c>
      <c r="E129">
        <v>11.961141418367299</v>
      </c>
      <c r="F129">
        <v>19.222094459119401</v>
      </c>
      <c r="G129">
        <v>19.988448243918299</v>
      </c>
      <c r="H129">
        <v>33.913999999999803</v>
      </c>
      <c r="I129">
        <f>VLOOKUP(B129,days!$H$2:$L$12,MATCH('2026_NOX_emis_4km_bySector_all_'!A129,days!$H$1:$L$1,0),FALSE)</f>
        <v>47</v>
      </c>
      <c r="J129" t="str">
        <f t="shared" si="2"/>
        <v>47 days</v>
      </c>
      <c r="K129" t="str">
        <f t="shared" si="3"/>
        <v>MDA8 &gt;= 71 ppb</v>
      </c>
    </row>
    <row r="130" spans="1:11" x14ac:dyDescent="0.3">
      <c r="A130">
        <v>71</v>
      </c>
      <c r="B130" t="s">
        <v>30</v>
      </c>
      <c r="C130" t="s">
        <v>10</v>
      </c>
      <c r="D130">
        <v>900.62030612244803</v>
      </c>
      <c r="E130">
        <v>5.3586959081632601</v>
      </c>
      <c r="F130">
        <v>9.5147882099599599</v>
      </c>
      <c r="G130">
        <v>8.9549995329658607</v>
      </c>
      <c r="H130">
        <v>17.0058673469387</v>
      </c>
      <c r="I130">
        <f>VLOOKUP(B130,days!$H$2:$L$12,MATCH('2026_NOX_emis_4km_bySector_all_'!A130,days!$H$1:$L$1,0),FALSE)</f>
        <v>47</v>
      </c>
      <c r="J130" t="str">
        <f t="shared" si="2"/>
        <v>47 days</v>
      </c>
      <c r="K130" t="str">
        <f t="shared" si="3"/>
        <v>MDA8 &gt;= 71 ppb</v>
      </c>
    </row>
    <row r="131" spans="1:11" x14ac:dyDescent="0.3">
      <c r="A131">
        <v>71</v>
      </c>
      <c r="B131" t="s">
        <v>30</v>
      </c>
      <c r="C131" t="s">
        <v>7</v>
      </c>
      <c r="D131">
        <v>1892.5639693877499</v>
      </c>
      <c r="E131">
        <v>11.845193969387701</v>
      </c>
      <c r="F131">
        <v>19.9943807841229</v>
      </c>
      <c r="G131">
        <v>19.794686670346</v>
      </c>
      <c r="H131">
        <v>18.105877551020399</v>
      </c>
      <c r="I131">
        <f>VLOOKUP(B131,days!$H$2:$L$12,MATCH('2026_NOX_emis_4km_bySector_all_'!A131,days!$H$1:$L$1,0),FALSE)</f>
        <v>47</v>
      </c>
      <c r="J131" t="str">
        <f t="shared" ref="J131:J194" si="4">I131&amp;" days"</f>
        <v>47 days</v>
      </c>
      <c r="K131" t="str">
        <f t="shared" ref="K131:K194" si="5">"MDA8 &gt;= "&amp;A131&amp;" ppb"</f>
        <v>MDA8 &gt;= 71 ppb</v>
      </c>
    </row>
    <row r="132" spans="1:11" x14ac:dyDescent="0.3">
      <c r="A132">
        <v>71</v>
      </c>
      <c r="B132" t="s">
        <v>30</v>
      </c>
      <c r="C132" t="s">
        <v>8</v>
      </c>
      <c r="D132">
        <v>1060.5303163265301</v>
      </c>
      <c r="E132">
        <v>6.3359140102040703</v>
      </c>
      <c r="F132">
        <v>11.204190358013999</v>
      </c>
      <c r="G132">
        <v>10.588043802944</v>
      </c>
      <c r="H132">
        <v>17.176948979591799</v>
      </c>
      <c r="I132">
        <f>VLOOKUP(B132,days!$H$2:$L$12,MATCH('2026_NOX_emis_4km_bySector_all_'!A132,days!$H$1:$L$1,0),FALSE)</f>
        <v>47</v>
      </c>
      <c r="J132" t="str">
        <f t="shared" si="4"/>
        <v>47 days</v>
      </c>
      <c r="K132" t="str">
        <f t="shared" si="5"/>
        <v>MDA8 &gt;= 71 ppb</v>
      </c>
    </row>
    <row r="133" spans="1:11" x14ac:dyDescent="0.3">
      <c r="A133">
        <v>71</v>
      </c>
      <c r="B133" t="s">
        <v>30</v>
      </c>
      <c r="C133" t="s">
        <v>12</v>
      </c>
      <c r="D133">
        <v>116.648469387755</v>
      </c>
      <c r="E133">
        <v>0.71704785714285602</v>
      </c>
      <c r="F133">
        <v>1.23235671425065</v>
      </c>
      <c r="G133">
        <v>1.19826975366275</v>
      </c>
      <c r="H133">
        <v>2.8935714285713798</v>
      </c>
      <c r="I133">
        <f>VLOOKUP(B133,days!$H$2:$L$12,MATCH('2026_NOX_emis_4km_bySector_all_'!A133,days!$H$1:$L$1,0),FALSE)</f>
        <v>47</v>
      </c>
      <c r="J133" t="str">
        <f t="shared" si="4"/>
        <v>47 days</v>
      </c>
      <c r="K133" t="str">
        <f t="shared" si="5"/>
        <v>MDA8 &gt;= 71 ppb</v>
      </c>
    </row>
    <row r="134" spans="1:11" x14ac:dyDescent="0.3">
      <c r="A134">
        <v>71</v>
      </c>
      <c r="B134" t="s">
        <v>25</v>
      </c>
      <c r="C134" t="s">
        <v>15</v>
      </c>
      <c r="D134">
        <v>856.57653061224505</v>
      </c>
      <c r="E134">
        <v>6.0324543571428597</v>
      </c>
      <c r="F134">
        <v>4.8341223948042398</v>
      </c>
      <c r="G134">
        <v>4.5621530213473198</v>
      </c>
      <c r="H134">
        <v>6.6950102040816404</v>
      </c>
      <c r="I134">
        <f>VLOOKUP(B134,days!$H$2:$L$12,MATCH('2026_NOX_emis_4km_bySector_all_'!A134,days!$H$1:$L$1,0),FALSE)</f>
        <v>83</v>
      </c>
      <c r="J134" t="str">
        <f t="shared" si="4"/>
        <v>83 days</v>
      </c>
      <c r="K134" t="str">
        <f t="shared" si="5"/>
        <v>MDA8 &gt;= 71 ppb</v>
      </c>
    </row>
    <row r="135" spans="1:11" x14ac:dyDescent="0.3">
      <c r="A135">
        <v>71</v>
      </c>
      <c r="B135" t="s">
        <v>25</v>
      </c>
      <c r="C135" t="s">
        <v>14</v>
      </c>
      <c r="D135">
        <v>1777.75213265306</v>
      </c>
      <c r="E135">
        <v>12.669217387754999</v>
      </c>
      <c r="F135">
        <v>10.032812118640001</v>
      </c>
      <c r="G135">
        <v>9.5813254376661607</v>
      </c>
      <c r="H135">
        <v>13.5187040816327</v>
      </c>
      <c r="I135">
        <f>VLOOKUP(B135,days!$H$2:$L$12,MATCH('2026_NOX_emis_4km_bySector_all_'!A135,days!$H$1:$L$1,0),FALSE)</f>
        <v>83</v>
      </c>
      <c r="J135" t="str">
        <f t="shared" si="4"/>
        <v>83 days</v>
      </c>
      <c r="K135" t="str">
        <f t="shared" si="5"/>
        <v>MDA8 &gt;= 71 ppb</v>
      </c>
    </row>
    <row r="136" spans="1:11" x14ac:dyDescent="0.3">
      <c r="A136">
        <v>71</v>
      </c>
      <c r="B136" t="s">
        <v>25</v>
      </c>
      <c r="C136" t="s">
        <v>16</v>
      </c>
      <c r="D136">
        <v>909.16757142857102</v>
      </c>
      <c r="E136">
        <v>9.0358146122449003</v>
      </c>
      <c r="F136">
        <v>5.1309219440453999</v>
      </c>
      <c r="G136">
        <v>6.83349868777319</v>
      </c>
      <c r="H136">
        <v>9.63539795918369</v>
      </c>
      <c r="I136">
        <f>VLOOKUP(B136,days!$H$2:$L$12,MATCH('2026_NOX_emis_4km_bySector_all_'!A136,days!$H$1:$L$1,0),FALSE)</f>
        <v>83</v>
      </c>
      <c r="J136" t="str">
        <f t="shared" si="4"/>
        <v>83 days</v>
      </c>
      <c r="K136" t="str">
        <f t="shared" si="5"/>
        <v>MDA8 &gt;= 71 ppb</v>
      </c>
    </row>
    <row r="137" spans="1:11" x14ac:dyDescent="0.3">
      <c r="A137">
        <v>71</v>
      </c>
      <c r="B137" t="s">
        <v>25</v>
      </c>
      <c r="C137" t="s">
        <v>17</v>
      </c>
      <c r="D137">
        <v>352.72140816326498</v>
      </c>
      <c r="E137">
        <v>2.5829750204081598</v>
      </c>
      <c r="F137">
        <v>1.99059675042719</v>
      </c>
      <c r="G137">
        <v>1.9534217079432601</v>
      </c>
      <c r="H137">
        <v>3.8064489795918299</v>
      </c>
      <c r="I137">
        <f>VLOOKUP(B137,days!$H$2:$L$12,MATCH('2026_NOX_emis_4km_bySector_all_'!A137,days!$H$1:$L$1,0),FALSE)</f>
        <v>83</v>
      </c>
      <c r="J137" t="str">
        <f t="shared" si="4"/>
        <v>83 days</v>
      </c>
      <c r="K137" t="str">
        <f t="shared" si="5"/>
        <v>MDA8 &gt;= 71 ppb</v>
      </c>
    </row>
    <row r="138" spans="1:11" x14ac:dyDescent="0.3">
      <c r="A138">
        <v>71</v>
      </c>
      <c r="B138" t="s">
        <v>25</v>
      </c>
      <c r="C138" t="s">
        <v>13</v>
      </c>
      <c r="D138">
        <v>3053.0272551020398</v>
      </c>
      <c r="E138">
        <v>21.583558530612201</v>
      </c>
      <c r="F138">
        <v>17.229876022038098</v>
      </c>
      <c r="G138">
        <v>16.322957610987402</v>
      </c>
      <c r="H138">
        <v>22.263642857142798</v>
      </c>
      <c r="I138">
        <f>VLOOKUP(B138,days!$H$2:$L$12,MATCH('2026_NOX_emis_4km_bySector_all_'!A138,days!$H$1:$L$1,0),FALSE)</f>
        <v>83</v>
      </c>
      <c r="J138" t="str">
        <f t="shared" si="4"/>
        <v>83 days</v>
      </c>
      <c r="K138" t="str">
        <f t="shared" si="5"/>
        <v>MDA8 &gt;= 71 ppb</v>
      </c>
    </row>
    <row r="139" spans="1:11" x14ac:dyDescent="0.3">
      <c r="A139">
        <v>71</v>
      </c>
      <c r="B139" t="s">
        <v>25</v>
      </c>
      <c r="C139" t="s">
        <v>11</v>
      </c>
      <c r="D139">
        <v>1384.4909183673401</v>
      </c>
      <c r="E139">
        <v>11.3636938061224</v>
      </c>
      <c r="F139">
        <v>7.81342742264835</v>
      </c>
      <c r="G139">
        <v>8.5939995500971698</v>
      </c>
      <c r="H139">
        <v>23.723255102040799</v>
      </c>
      <c r="I139">
        <f>VLOOKUP(B139,days!$H$2:$L$12,MATCH('2026_NOX_emis_4km_bySector_all_'!A139,days!$H$1:$L$1,0),FALSE)</f>
        <v>83</v>
      </c>
      <c r="J139" t="str">
        <f t="shared" si="4"/>
        <v>83 days</v>
      </c>
      <c r="K139" t="str">
        <f t="shared" si="5"/>
        <v>MDA8 &gt;= 71 ppb</v>
      </c>
    </row>
    <row r="140" spans="1:11" x14ac:dyDescent="0.3">
      <c r="A140">
        <v>71</v>
      </c>
      <c r="B140" t="s">
        <v>25</v>
      </c>
      <c r="C140" t="s">
        <v>9</v>
      </c>
      <c r="D140">
        <v>2280.6918673469399</v>
      </c>
      <c r="E140">
        <v>17.654929163265301</v>
      </c>
      <c r="F140">
        <v>12.8711717372287</v>
      </c>
      <c r="G140">
        <v>13.3518603963399</v>
      </c>
      <c r="H140">
        <v>33.913999999999803</v>
      </c>
      <c r="I140">
        <f>VLOOKUP(B140,days!$H$2:$L$12,MATCH('2026_NOX_emis_4km_bySector_all_'!A140,days!$H$1:$L$1,0),FALSE)</f>
        <v>83</v>
      </c>
      <c r="J140" t="str">
        <f t="shared" si="4"/>
        <v>83 days</v>
      </c>
      <c r="K140" t="str">
        <f t="shared" si="5"/>
        <v>MDA8 &gt;= 71 ppb</v>
      </c>
    </row>
    <row r="141" spans="1:11" x14ac:dyDescent="0.3">
      <c r="A141">
        <v>71</v>
      </c>
      <c r="B141" t="s">
        <v>25</v>
      </c>
      <c r="C141" t="s">
        <v>10</v>
      </c>
      <c r="D141">
        <v>1106.9049795918299</v>
      </c>
      <c r="E141">
        <v>9.0034778877550892</v>
      </c>
      <c r="F141">
        <v>6.2468605659095502</v>
      </c>
      <c r="G141">
        <v>6.8090434533698101</v>
      </c>
      <c r="H141">
        <v>17.0058673469387</v>
      </c>
      <c r="I141">
        <f>VLOOKUP(B141,days!$H$2:$L$12,MATCH('2026_NOX_emis_4km_bySector_all_'!A141,days!$H$1:$L$1,0),FALSE)</f>
        <v>83</v>
      </c>
      <c r="J141" t="str">
        <f t="shared" si="4"/>
        <v>83 days</v>
      </c>
      <c r="K141" t="str">
        <f t="shared" si="5"/>
        <v>MDA8 &gt;= 71 ppb</v>
      </c>
    </row>
    <row r="142" spans="1:11" x14ac:dyDescent="0.3">
      <c r="A142">
        <v>71</v>
      </c>
      <c r="B142" t="s">
        <v>25</v>
      </c>
      <c r="C142" t="s">
        <v>7</v>
      </c>
      <c r="D142">
        <v>2912.5595918367299</v>
      </c>
      <c r="E142">
        <v>20.266782510203999</v>
      </c>
      <c r="F142">
        <v>16.437141394752299</v>
      </c>
      <c r="G142">
        <v>15.3271218625031</v>
      </c>
      <c r="H142">
        <v>18.105877551020399</v>
      </c>
      <c r="I142">
        <f>VLOOKUP(B142,days!$H$2:$L$12,MATCH('2026_NOX_emis_4km_bySector_all_'!A142,days!$H$1:$L$1,0),FALSE)</f>
        <v>83</v>
      </c>
      <c r="J142" t="str">
        <f t="shared" si="4"/>
        <v>83 days</v>
      </c>
      <c r="K142" t="str">
        <f t="shared" si="5"/>
        <v>MDA8 &gt;= 71 ppb</v>
      </c>
    </row>
    <row r="143" spans="1:11" x14ac:dyDescent="0.3">
      <c r="A143">
        <v>71</v>
      </c>
      <c r="B143" t="s">
        <v>25</v>
      </c>
      <c r="C143" t="s">
        <v>8</v>
      </c>
      <c r="D143">
        <v>2701.38465306122</v>
      </c>
      <c r="E143">
        <v>19.335648255102001</v>
      </c>
      <c r="F143">
        <v>15.2453675552024</v>
      </c>
      <c r="G143">
        <v>14.6229346936165</v>
      </c>
      <c r="H143">
        <v>17.176948979591799</v>
      </c>
      <c r="I143">
        <f>VLOOKUP(B143,days!$H$2:$L$12,MATCH('2026_NOX_emis_4km_bySector_all_'!A143,days!$H$1:$L$1,0),FALSE)</f>
        <v>83</v>
      </c>
      <c r="J143" t="str">
        <f t="shared" si="4"/>
        <v>83 days</v>
      </c>
      <c r="K143" t="str">
        <f t="shared" si="5"/>
        <v>MDA8 &gt;= 71 ppb</v>
      </c>
    </row>
    <row r="144" spans="1:11" x14ac:dyDescent="0.3">
      <c r="A144">
        <v>71</v>
      </c>
      <c r="B144" t="s">
        <v>25</v>
      </c>
      <c r="C144" t="s">
        <v>12</v>
      </c>
      <c r="D144">
        <v>384.10337755101602</v>
      </c>
      <c r="E144">
        <v>2.69968213265305</v>
      </c>
      <c r="F144">
        <v>2.16770209430344</v>
      </c>
      <c r="G144">
        <v>2.0416835783559701</v>
      </c>
      <c r="H144">
        <v>2.8935714285713798</v>
      </c>
      <c r="I144">
        <f>VLOOKUP(B144,days!$H$2:$L$12,MATCH('2026_NOX_emis_4km_bySector_all_'!A144,days!$H$1:$L$1,0),FALSE)</f>
        <v>83</v>
      </c>
      <c r="J144" t="str">
        <f t="shared" si="4"/>
        <v>83 days</v>
      </c>
      <c r="K144" t="str">
        <f t="shared" si="5"/>
        <v>MDA8 &gt;= 71 ppb</v>
      </c>
    </row>
    <row r="145" spans="1:11" x14ac:dyDescent="0.3">
      <c r="A145">
        <v>71</v>
      </c>
      <c r="B145" t="s">
        <v>27</v>
      </c>
      <c r="C145" t="s">
        <v>15</v>
      </c>
      <c r="D145">
        <v>180.545285714285</v>
      </c>
      <c r="E145">
        <v>1.2190366938775501</v>
      </c>
      <c r="F145">
        <v>4.1410610298927297</v>
      </c>
      <c r="G145">
        <v>4.2667287500311604</v>
      </c>
      <c r="H145">
        <v>6.6950102040816404</v>
      </c>
      <c r="I145">
        <f>VLOOKUP(B145,days!$H$2:$L$12,MATCH('2026_NOX_emis_4km_bySector_all_'!A145,days!$H$1:$L$1,0),FALSE)</f>
        <v>32</v>
      </c>
      <c r="J145" t="str">
        <f t="shared" si="4"/>
        <v>32 days</v>
      </c>
      <c r="K145" t="str">
        <f t="shared" si="5"/>
        <v>MDA8 &gt;= 71 ppb</v>
      </c>
    </row>
    <row r="146" spans="1:11" x14ac:dyDescent="0.3">
      <c r="A146">
        <v>71</v>
      </c>
      <c r="B146" t="s">
        <v>27</v>
      </c>
      <c r="C146" t="s">
        <v>14</v>
      </c>
      <c r="D146">
        <v>376.032897959183</v>
      </c>
      <c r="E146">
        <v>2.53575631632653</v>
      </c>
      <c r="F146">
        <v>8.62484541502036</v>
      </c>
      <c r="G146">
        <v>8.8753557889458605</v>
      </c>
      <c r="H146">
        <v>13.5187040816327</v>
      </c>
      <c r="I146">
        <f>VLOOKUP(B146,days!$H$2:$L$12,MATCH('2026_NOX_emis_4km_bySector_all_'!A146,days!$H$1:$L$1,0),FALSE)</f>
        <v>32</v>
      </c>
      <c r="J146" t="str">
        <f t="shared" si="4"/>
        <v>32 days</v>
      </c>
      <c r="K146" t="str">
        <f t="shared" si="5"/>
        <v>MDA8 &gt;= 71 ppb</v>
      </c>
    </row>
    <row r="147" spans="1:11" x14ac:dyDescent="0.3">
      <c r="A147">
        <v>71</v>
      </c>
      <c r="B147" t="s">
        <v>27</v>
      </c>
      <c r="C147" t="s">
        <v>16</v>
      </c>
      <c r="D147">
        <v>349.81148979591802</v>
      </c>
      <c r="E147">
        <v>2.5472333673469301</v>
      </c>
      <c r="F147">
        <v>8.0234203982207593</v>
      </c>
      <c r="G147">
        <v>8.9155264120290401</v>
      </c>
      <c r="H147">
        <v>9.63539795918369</v>
      </c>
      <c r="I147">
        <f>VLOOKUP(B147,days!$H$2:$L$12,MATCH('2026_NOX_emis_4km_bySector_all_'!A147,days!$H$1:$L$1,0),FALSE)</f>
        <v>32</v>
      </c>
      <c r="J147" t="str">
        <f t="shared" si="4"/>
        <v>32 days</v>
      </c>
      <c r="K147" t="str">
        <f t="shared" si="5"/>
        <v>MDA8 &gt;= 71 ppb</v>
      </c>
    </row>
    <row r="148" spans="1:11" x14ac:dyDescent="0.3">
      <c r="A148">
        <v>71</v>
      </c>
      <c r="B148" t="s">
        <v>27</v>
      </c>
      <c r="C148" t="s">
        <v>17</v>
      </c>
      <c r="D148">
        <v>98.474112244897896</v>
      </c>
      <c r="E148">
        <v>0.64875754081632497</v>
      </c>
      <c r="F148">
        <v>2.2586427945615499</v>
      </c>
      <c r="G148">
        <v>2.2707047828033402</v>
      </c>
      <c r="H148">
        <v>3.8064489795918299</v>
      </c>
      <c r="I148">
        <f>VLOOKUP(B148,days!$H$2:$L$12,MATCH('2026_NOX_emis_4km_bySector_all_'!A148,days!$H$1:$L$1,0),FALSE)</f>
        <v>32</v>
      </c>
      <c r="J148" t="str">
        <f t="shared" si="4"/>
        <v>32 days</v>
      </c>
      <c r="K148" t="str">
        <f t="shared" si="5"/>
        <v>MDA8 &gt;= 71 ppb</v>
      </c>
    </row>
    <row r="149" spans="1:11" x14ac:dyDescent="0.3">
      <c r="A149">
        <v>71</v>
      </c>
      <c r="B149" t="s">
        <v>27</v>
      </c>
      <c r="C149" t="s">
        <v>13</v>
      </c>
      <c r="D149">
        <v>628.47047959183499</v>
      </c>
      <c r="E149">
        <v>4.17644838775509</v>
      </c>
      <c r="F149">
        <v>14.414857752609899</v>
      </c>
      <c r="G149">
        <v>14.6179130608236</v>
      </c>
      <c r="H149">
        <v>22.263642857142798</v>
      </c>
      <c r="I149">
        <f>VLOOKUP(B149,days!$H$2:$L$12,MATCH('2026_NOX_emis_4km_bySector_all_'!A149,days!$H$1:$L$1,0),FALSE)</f>
        <v>32</v>
      </c>
      <c r="J149" t="str">
        <f t="shared" si="4"/>
        <v>32 days</v>
      </c>
      <c r="K149" t="str">
        <f t="shared" si="5"/>
        <v>MDA8 &gt;= 71 ppb</v>
      </c>
    </row>
    <row r="150" spans="1:11" x14ac:dyDescent="0.3">
      <c r="A150">
        <v>71</v>
      </c>
      <c r="B150" t="s">
        <v>27</v>
      </c>
      <c r="C150" t="s">
        <v>11</v>
      </c>
      <c r="D150">
        <v>336.64942857142802</v>
      </c>
      <c r="E150">
        <v>2.53192878571428</v>
      </c>
      <c r="F150">
        <v>7.7215299412411698</v>
      </c>
      <c r="G150">
        <v>8.8619591168137202</v>
      </c>
      <c r="H150">
        <v>23.723255102040799</v>
      </c>
      <c r="I150">
        <f>VLOOKUP(B150,days!$H$2:$L$12,MATCH('2026_NOX_emis_4km_bySector_all_'!A150,days!$H$1:$L$1,0),FALSE)</f>
        <v>32</v>
      </c>
      <c r="J150" t="str">
        <f t="shared" si="4"/>
        <v>32 days</v>
      </c>
      <c r="K150" t="str">
        <f t="shared" si="5"/>
        <v>MDA8 &gt;= 71 ppb</v>
      </c>
    </row>
    <row r="151" spans="1:11" x14ac:dyDescent="0.3">
      <c r="A151">
        <v>71</v>
      </c>
      <c r="B151" t="s">
        <v>27</v>
      </c>
      <c r="C151" t="s">
        <v>9</v>
      </c>
      <c r="D151">
        <v>590.29836734693799</v>
      </c>
      <c r="E151">
        <v>4.3395024897959198</v>
      </c>
      <c r="F151">
        <v>13.5393264651512</v>
      </c>
      <c r="G151">
        <v>15.188615836615501</v>
      </c>
      <c r="H151">
        <v>33.913999999999803</v>
      </c>
      <c r="I151">
        <f>VLOOKUP(B151,days!$H$2:$L$12,MATCH('2026_NOX_emis_4km_bySector_all_'!A151,days!$H$1:$L$1,0),FALSE)</f>
        <v>32</v>
      </c>
      <c r="J151" t="str">
        <f t="shared" si="4"/>
        <v>32 days</v>
      </c>
      <c r="K151" t="str">
        <f t="shared" si="5"/>
        <v>MDA8 &gt;= 71 ppb</v>
      </c>
    </row>
    <row r="152" spans="1:11" x14ac:dyDescent="0.3">
      <c r="A152">
        <v>71</v>
      </c>
      <c r="B152" t="s">
        <v>27</v>
      </c>
      <c r="C152" t="s">
        <v>10</v>
      </c>
      <c r="D152">
        <v>422.98520408163199</v>
      </c>
      <c r="E152">
        <v>2.5024649591836701</v>
      </c>
      <c r="F152">
        <v>9.7017628453373401</v>
      </c>
      <c r="G152">
        <v>8.7588332992107993</v>
      </c>
      <c r="H152">
        <v>17.0058673469387</v>
      </c>
      <c r="I152">
        <f>VLOOKUP(B152,days!$H$2:$L$12,MATCH('2026_NOX_emis_4km_bySector_all_'!A152,days!$H$1:$L$1,0),FALSE)</f>
        <v>32</v>
      </c>
      <c r="J152" t="str">
        <f t="shared" si="4"/>
        <v>32 days</v>
      </c>
      <c r="K152" t="str">
        <f t="shared" si="5"/>
        <v>MDA8 &gt;= 71 ppb</v>
      </c>
    </row>
    <row r="153" spans="1:11" x14ac:dyDescent="0.3">
      <c r="A153">
        <v>71</v>
      </c>
      <c r="B153" t="s">
        <v>27</v>
      </c>
      <c r="C153" t="s">
        <v>7</v>
      </c>
      <c r="D153">
        <v>674.906581632653</v>
      </c>
      <c r="E153">
        <v>3.4531596428571398</v>
      </c>
      <c r="F153">
        <v>15.479935313514201</v>
      </c>
      <c r="G153">
        <v>12.0863429301381</v>
      </c>
      <c r="H153">
        <v>18.105877551020399</v>
      </c>
      <c r="I153">
        <f>VLOOKUP(B153,days!$H$2:$L$12,MATCH('2026_NOX_emis_4km_bySector_all_'!A153,days!$H$1:$L$1,0),FALSE)</f>
        <v>32</v>
      </c>
      <c r="J153" t="str">
        <f t="shared" si="4"/>
        <v>32 days</v>
      </c>
      <c r="K153" t="str">
        <f t="shared" si="5"/>
        <v>MDA8 &gt;= 71 ppb</v>
      </c>
    </row>
    <row r="154" spans="1:11" x14ac:dyDescent="0.3">
      <c r="A154">
        <v>71</v>
      </c>
      <c r="B154" t="s">
        <v>27</v>
      </c>
      <c r="C154" t="s">
        <v>8</v>
      </c>
      <c r="D154">
        <v>624.79686734693803</v>
      </c>
      <c r="E154">
        <v>4.0923033571428498</v>
      </c>
      <c r="F154">
        <v>14.3305982692005</v>
      </c>
      <c r="G154">
        <v>14.3233985289079</v>
      </c>
      <c r="H154">
        <v>17.176948979591799</v>
      </c>
      <c r="I154">
        <f>VLOOKUP(B154,days!$H$2:$L$12,MATCH('2026_NOX_emis_4km_bySector_all_'!A154,days!$H$1:$L$1,0),FALSE)</f>
        <v>32</v>
      </c>
      <c r="J154" t="str">
        <f t="shared" si="4"/>
        <v>32 days</v>
      </c>
      <c r="K154" t="str">
        <f t="shared" si="5"/>
        <v>MDA8 &gt;= 71 ppb</v>
      </c>
    </row>
    <row r="155" spans="1:11" x14ac:dyDescent="0.3">
      <c r="A155">
        <v>71</v>
      </c>
      <c r="B155" t="s">
        <v>27</v>
      </c>
      <c r="C155" t="s">
        <v>12</v>
      </c>
      <c r="D155">
        <v>76.909142857143706</v>
      </c>
      <c r="E155">
        <v>0.52416524489795702</v>
      </c>
      <c r="F155">
        <v>1.7640197752500399</v>
      </c>
      <c r="G155">
        <v>1.8346214936807199</v>
      </c>
      <c r="H155">
        <v>2.8935714285713798</v>
      </c>
      <c r="I155">
        <f>VLOOKUP(B155,days!$H$2:$L$12,MATCH('2026_NOX_emis_4km_bySector_all_'!A155,days!$H$1:$L$1,0),FALSE)</f>
        <v>32</v>
      </c>
      <c r="J155" t="str">
        <f t="shared" si="4"/>
        <v>32 days</v>
      </c>
      <c r="K155" t="str">
        <f t="shared" si="5"/>
        <v>MDA8 &gt;= 71 ppb</v>
      </c>
    </row>
    <row r="156" spans="1:11" x14ac:dyDescent="0.3">
      <c r="A156">
        <v>71</v>
      </c>
      <c r="B156" t="s">
        <v>31</v>
      </c>
      <c r="C156" t="s">
        <v>15</v>
      </c>
      <c r="D156">
        <v>407.141428571429</v>
      </c>
      <c r="E156">
        <v>2.2157362959183602</v>
      </c>
      <c r="F156">
        <v>2.7452492296020998</v>
      </c>
      <c r="G156">
        <v>2.6259220667490601</v>
      </c>
      <c r="H156">
        <v>6.6950102040816404</v>
      </c>
      <c r="I156">
        <f>VLOOKUP(B156,days!$H$2:$L$12,MATCH('2026_NOX_emis_4km_bySector_all_'!A156,days!$H$1:$L$1,0),FALSE)</f>
        <v>76</v>
      </c>
      <c r="J156" t="str">
        <f t="shared" si="4"/>
        <v>76 days</v>
      </c>
      <c r="K156" t="str">
        <f t="shared" si="5"/>
        <v>MDA8 &gt;= 71 ppb</v>
      </c>
    </row>
    <row r="157" spans="1:11" x14ac:dyDescent="0.3">
      <c r="A157">
        <v>71</v>
      </c>
      <c r="B157" t="s">
        <v>31</v>
      </c>
      <c r="C157" t="s">
        <v>14</v>
      </c>
      <c r="D157">
        <v>979.67846938775301</v>
      </c>
      <c r="E157">
        <v>5.3890606836734696</v>
      </c>
      <c r="F157">
        <v>6.6057182458223798</v>
      </c>
      <c r="G157">
        <v>6.3867046788808501</v>
      </c>
      <c r="H157">
        <v>13.5187040816327</v>
      </c>
      <c r="I157">
        <f>VLOOKUP(B157,days!$H$2:$L$12,MATCH('2026_NOX_emis_4km_bySector_all_'!A157,days!$H$1:$L$1,0),FALSE)</f>
        <v>76</v>
      </c>
      <c r="J157" t="str">
        <f t="shared" si="4"/>
        <v>76 days</v>
      </c>
      <c r="K157" t="str">
        <f t="shared" si="5"/>
        <v>MDA8 &gt;= 71 ppb</v>
      </c>
    </row>
    <row r="158" spans="1:11" x14ac:dyDescent="0.3">
      <c r="A158">
        <v>71</v>
      </c>
      <c r="B158" t="s">
        <v>31</v>
      </c>
      <c r="C158" t="s">
        <v>16</v>
      </c>
      <c r="D158">
        <v>468.52862244897898</v>
      </c>
      <c r="E158">
        <v>2.5457084999999999</v>
      </c>
      <c r="F158">
        <v>3.1591671826119199</v>
      </c>
      <c r="G158">
        <v>3.0169800160672802</v>
      </c>
      <c r="H158">
        <v>9.63539795918369</v>
      </c>
      <c r="I158">
        <f>VLOOKUP(B158,days!$H$2:$L$12,MATCH('2026_NOX_emis_4km_bySector_all_'!A158,days!$H$1:$L$1,0),FALSE)</f>
        <v>76</v>
      </c>
      <c r="J158" t="str">
        <f t="shared" si="4"/>
        <v>76 days</v>
      </c>
      <c r="K158" t="str">
        <f t="shared" si="5"/>
        <v>MDA8 &gt;= 71 ppb</v>
      </c>
    </row>
    <row r="159" spans="1:11" x14ac:dyDescent="0.3">
      <c r="A159">
        <v>71</v>
      </c>
      <c r="B159" t="s">
        <v>31</v>
      </c>
      <c r="C159" t="s">
        <v>17</v>
      </c>
      <c r="D159">
        <v>268.14689795918298</v>
      </c>
      <c r="E159">
        <v>1.5243986428571401</v>
      </c>
      <c r="F159">
        <v>1.8080451002629701</v>
      </c>
      <c r="G159">
        <v>1.8066012829120399</v>
      </c>
      <c r="H159">
        <v>3.8064489795918299</v>
      </c>
      <c r="I159">
        <f>VLOOKUP(B159,days!$H$2:$L$12,MATCH('2026_NOX_emis_4km_bySector_all_'!A159,days!$H$1:$L$1,0),FALSE)</f>
        <v>76</v>
      </c>
      <c r="J159" t="str">
        <f t="shared" si="4"/>
        <v>76 days</v>
      </c>
      <c r="K159" t="str">
        <f t="shared" si="5"/>
        <v>MDA8 &gt;= 71 ppb</v>
      </c>
    </row>
    <row r="160" spans="1:11" x14ac:dyDescent="0.3">
      <c r="A160">
        <v>71</v>
      </c>
      <c r="B160" t="s">
        <v>31</v>
      </c>
      <c r="C160" t="s">
        <v>13</v>
      </c>
      <c r="D160">
        <v>1692.23867346938</v>
      </c>
      <c r="E160">
        <v>9.3458708265306107</v>
      </c>
      <c r="F160">
        <v>11.410327195012201</v>
      </c>
      <c r="G160">
        <v>11.076014994014001</v>
      </c>
      <c r="H160">
        <v>22.263642857142798</v>
      </c>
      <c r="I160">
        <f>VLOOKUP(B160,days!$H$2:$L$12,MATCH('2026_NOX_emis_4km_bySector_all_'!A160,days!$H$1:$L$1,0),FALSE)</f>
        <v>76</v>
      </c>
      <c r="J160" t="str">
        <f t="shared" si="4"/>
        <v>76 days</v>
      </c>
      <c r="K160" t="str">
        <f t="shared" si="5"/>
        <v>MDA8 &gt;= 71 ppb</v>
      </c>
    </row>
    <row r="161" spans="1:11" x14ac:dyDescent="0.3">
      <c r="A161">
        <v>71</v>
      </c>
      <c r="B161" t="s">
        <v>31</v>
      </c>
      <c r="C161" t="s">
        <v>11</v>
      </c>
      <c r="D161">
        <v>2667.0320918367302</v>
      </c>
      <c r="E161">
        <v>15.4638056224489</v>
      </c>
      <c r="F161">
        <v>17.983106806715799</v>
      </c>
      <c r="G161">
        <v>18.326525812078401</v>
      </c>
      <c r="H161">
        <v>23.723255102040799</v>
      </c>
      <c r="I161">
        <f>VLOOKUP(B161,days!$H$2:$L$12,MATCH('2026_NOX_emis_4km_bySector_all_'!A161,days!$H$1:$L$1,0),FALSE)</f>
        <v>76</v>
      </c>
      <c r="J161" t="str">
        <f t="shared" si="4"/>
        <v>76 days</v>
      </c>
      <c r="K161" t="str">
        <f t="shared" si="5"/>
        <v>MDA8 &gt;= 71 ppb</v>
      </c>
    </row>
    <row r="162" spans="1:11" x14ac:dyDescent="0.3">
      <c r="A162">
        <v>71</v>
      </c>
      <c r="B162" t="s">
        <v>31</v>
      </c>
      <c r="C162" t="s">
        <v>9</v>
      </c>
      <c r="D162">
        <v>4503.7566428571399</v>
      </c>
      <c r="E162">
        <v>26.298839214285699</v>
      </c>
      <c r="F162">
        <v>30.367664861572202</v>
      </c>
      <c r="G162">
        <v>31.1673832079621</v>
      </c>
      <c r="H162">
        <v>33.913999999999803</v>
      </c>
      <c r="I162">
        <f>VLOOKUP(B162,days!$H$2:$L$12,MATCH('2026_NOX_emis_4km_bySector_all_'!A162,days!$H$1:$L$1,0),FALSE)</f>
        <v>76</v>
      </c>
      <c r="J162" t="str">
        <f t="shared" si="4"/>
        <v>76 days</v>
      </c>
      <c r="K162" t="str">
        <f t="shared" si="5"/>
        <v>MDA8 &gt;= 71 ppb</v>
      </c>
    </row>
    <row r="163" spans="1:11" x14ac:dyDescent="0.3">
      <c r="A163">
        <v>71</v>
      </c>
      <c r="B163" t="s">
        <v>31</v>
      </c>
      <c r="C163" t="s">
        <v>10</v>
      </c>
      <c r="D163">
        <v>1510.3197040816301</v>
      </c>
      <c r="E163">
        <v>9.0588570612244901</v>
      </c>
      <c r="F163">
        <v>10.1836946896588</v>
      </c>
      <c r="G163">
        <v>10.735868117706399</v>
      </c>
      <c r="H163">
        <v>17.0058673469387</v>
      </c>
      <c r="I163">
        <f>VLOOKUP(B163,days!$H$2:$L$12,MATCH('2026_NOX_emis_4km_bySector_all_'!A163,days!$H$1:$L$1,0),FALSE)</f>
        <v>76</v>
      </c>
      <c r="J163" t="str">
        <f t="shared" si="4"/>
        <v>76 days</v>
      </c>
      <c r="K163" t="str">
        <f t="shared" si="5"/>
        <v>MDA8 &gt;= 71 ppb</v>
      </c>
    </row>
    <row r="164" spans="1:11" x14ac:dyDescent="0.3">
      <c r="A164">
        <v>71</v>
      </c>
      <c r="B164" t="s">
        <v>31</v>
      </c>
      <c r="C164" t="s">
        <v>7</v>
      </c>
      <c r="D164">
        <v>1013.00570408163</v>
      </c>
      <c r="E164">
        <v>5.5264659183673404</v>
      </c>
      <c r="F164">
        <v>6.8304351597684301</v>
      </c>
      <c r="G164">
        <v>6.5495469081362696</v>
      </c>
      <c r="H164">
        <v>18.105877551020399</v>
      </c>
      <c r="I164">
        <f>VLOOKUP(B164,days!$H$2:$L$12,MATCH('2026_NOX_emis_4km_bySector_all_'!A164,days!$H$1:$L$1,0),FALSE)</f>
        <v>76</v>
      </c>
      <c r="J164" t="str">
        <f t="shared" si="4"/>
        <v>76 days</v>
      </c>
      <c r="K164" t="str">
        <f t="shared" si="5"/>
        <v>MDA8 &gt;= 71 ppb</v>
      </c>
    </row>
    <row r="165" spans="1:11" x14ac:dyDescent="0.3">
      <c r="A165">
        <v>71</v>
      </c>
      <c r="B165" t="s">
        <v>31</v>
      </c>
      <c r="C165" t="s">
        <v>8</v>
      </c>
      <c r="D165">
        <v>1133.84365306122</v>
      </c>
      <c r="E165">
        <v>5.99650716326531</v>
      </c>
      <c r="F165">
        <v>7.6452141605370096</v>
      </c>
      <c r="G165">
        <v>7.1066040270422697</v>
      </c>
      <c r="H165">
        <v>17.176948979591799</v>
      </c>
      <c r="I165">
        <f>VLOOKUP(B165,days!$H$2:$L$12,MATCH('2026_NOX_emis_4km_bySector_all_'!A165,days!$H$1:$L$1,0),FALSE)</f>
        <v>76</v>
      </c>
      <c r="J165" t="str">
        <f t="shared" si="4"/>
        <v>76 days</v>
      </c>
      <c r="K165" t="str">
        <f t="shared" si="5"/>
        <v>MDA8 &gt;= 71 ppb</v>
      </c>
    </row>
    <row r="166" spans="1:11" x14ac:dyDescent="0.3">
      <c r="A166">
        <v>71</v>
      </c>
      <c r="B166" t="s">
        <v>31</v>
      </c>
      <c r="C166" t="s">
        <v>12</v>
      </c>
      <c r="D166">
        <v>187.07189795918501</v>
      </c>
      <c r="E166">
        <v>1.01411242857142</v>
      </c>
      <c r="F166">
        <v>1.26137736843586</v>
      </c>
      <c r="G166">
        <v>1.2018488884510701</v>
      </c>
      <c r="H166">
        <v>2.8935714285713798</v>
      </c>
      <c r="I166">
        <f>VLOOKUP(B166,days!$H$2:$L$12,MATCH('2026_NOX_emis_4km_bySector_all_'!A166,days!$H$1:$L$1,0),FALSE)</f>
        <v>76</v>
      </c>
      <c r="J166" t="str">
        <f t="shared" si="4"/>
        <v>76 days</v>
      </c>
      <c r="K166" t="str">
        <f t="shared" si="5"/>
        <v>MDA8 &gt;= 71 ppb</v>
      </c>
    </row>
    <row r="167" spans="1:11" x14ac:dyDescent="0.3">
      <c r="A167">
        <v>71</v>
      </c>
      <c r="B167" t="s">
        <v>24</v>
      </c>
      <c r="C167" t="s">
        <v>15</v>
      </c>
      <c r="D167">
        <v>1267.4599897959099</v>
      </c>
      <c r="E167">
        <v>10.202836581632599</v>
      </c>
      <c r="F167">
        <v>4.9908623853378602</v>
      </c>
      <c r="G167">
        <v>4.7647274009206999</v>
      </c>
      <c r="H167">
        <v>6.6950102040816404</v>
      </c>
      <c r="I167">
        <f>VLOOKUP(B167,days!$H$2:$L$12,MATCH('2026_NOX_emis_4km_bySector_all_'!A167,days!$H$1:$L$1,0),FALSE)</f>
        <v>123</v>
      </c>
      <c r="J167" t="str">
        <f t="shared" si="4"/>
        <v>123 days</v>
      </c>
      <c r="K167" t="str">
        <f t="shared" si="5"/>
        <v>MDA8 &gt;= 71 ppb</v>
      </c>
    </row>
    <row r="168" spans="1:11" x14ac:dyDescent="0.3">
      <c r="A168">
        <v>71</v>
      </c>
      <c r="B168" t="s">
        <v>24</v>
      </c>
      <c r="C168" t="s">
        <v>14</v>
      </c>
      <c r="D168">
        <v>2639.6466428571298</v>
      </c>
      <c r="E168">
        <v>21.355628224489699</v>
      </c>
      <c r="F168">
        <v>10.3941057283712</v>
      </c>
      <c r="G168">
        <v>9.9730840684326001</v>
      </c>
      <c r="H168">
        <v>13.5187040816327</v>
      </c>
      <c r="I168">
        <f>VLOOKUP(B168,days!$H$2:$L$12,MATCH('2026_NOX_emis_4km_bySector_all_'!A168,days!$H$1:$L$1,0),FALSE)</f>
        <v>123</v>
      </c>
      <c r="J168" t="str">
        <f t="shared" si="4"/>
        <v>123 days</v>
      </c>
      <c r="K168" t="str">
        <f t="shared" si="5"/>
        <v>MDA8 &gt;= 71 ppb</v>
      </c>
    </row>
    <row r="169" spans="1:11" x14ac:dyDescent="0.3">
      <c r="A169">
        <v>71</v>
      </c>
      <c r="B169" t="s">
        <v>24</v>
      </c>
      <c r="C169" t="s">
        <v>16</v>
      </c>
      <c r="D169">
        <v>1032.2830510204001</v>
      </c>
      <c r="E169">
        <v>7.9425155408163297</v>
      </c>
      <c r="F169">
        <v>4.0648089027166003</v>
      </c>
      <c r="G169">
        <v>3.7091568728733302</v>
      </c>
      <c r="H169">
        <v>9.63539795918369</v>
      </c>
      <c r="I169">
        <f>VLOOKUP(B169,days!$H$2:$L$12,MATCH('2026_NOX_emis_4km_bySector_all_'!A169,days!$H$1:$L$1,0),FALSE)</f>
        <v>123</v>
      </c>
      <c r="J169" t="str">
        <f t="shared" si="4"/>
        <v>123 days</v>
      </c>
      <c r="K169" t="str">
        <f t="shared" si="5"/>
        <v>MDA8 &gt;= 71 ppb</v>
      </c>
    </row>
    <row r="170" spans="1:11" x14ac:dyDescent="0.3">
      <c r="A170">
        <v>71</v>
      </c>
      <c r="B170" t="s">
        <v>24</v>
      </c>
      <c r="C170" t="s">
        <v>17</v>
      </c>
      <c r="D170">
        <v>575.55746938775496</v>
      </c>
      <c r="E170">
        <v>4.7857558979591701</v>
      </c>
      <c r="F170">
        <v>2.26636591899844</v>
      </c>
      <c r="G170">
        <v>2.23494927892642</v>
      </c>
      <c r="H170">
        <v>3.8064489795918299</v>
      </c>
      <c r="I170">
        <f>VLOOKUP(B170,days!$H$2:$L$12,MATCH('2026_NOX_emis_4km_bySector_all_'!A170,days!$H$1:$L$1,0),FALSE)</f>
        <v>123</v>
      </c>
      <c r="J170" t="str">
        <f t="shared" si="4"/>
        <v>123 days</v>
      </c>
      <c r="K170" t="str">
        <f t="shared" si="5"/>
        <v>MDA8 &gt;= 71 ppb</v>
      </c>
    </row>
    <row r="171" spans="1:11" x14ac:dyDescent="0.3">
      <c r="A171">
        <v>71</v>
      </c>
      <c r="B171" t="s">
        <v>24</v>
      </c>
      <c r="C171" t="s">
        <v>13</v>
      </c>
      <c r="D171">
        <v>4577.4626530612304</v>
      </c>
      <c r="E171">
        <v>37.067361520407999</v>
      </c>
      <c r="F171">
        <v>18.024621178874799</v>
      </c>
      <c r="G171">
        <v>17.310467702096702</v>
      </c>
      <c r="H171">
        <v>22.263642857142798</v>
      </c>
      <c r="I171">
        <f>VLOOKUP(B171,days!$H$2:$L$12,MATCH('2026_NOX_emis_4km_bySector_all_'!A171,days!$H$1:$L$1,0),FALSE)</f>
        <v>123</v>
      </c>
      <c r="J171" t="str">
        <f t="shared" si="4"/>
        <v>123 days</v>
      </c>
      <c r="K171" t="str">
        <f t="shared" si="5"/>
        <v>MDA8 &gt;= 71 ppb</v>
      </c>
    </row>
    <row r="172" spans="1:11" x14ac:dyDescent="0.3">
      <c r="A172">
        <v>71</v>
      </c>
      <c r="B172" t="s">
        <v>24</v>
      </c>
      <c r="C172" t="s">
        <v>11</v>
      </c>
      <c r="D172">
        <v>1932.5839693877499</v>
      </c>
      <c r="E172">
        <v>17.504313591836699</v>
      </c>
      <c r="F172">
        <v>7.6099133045432898</v>
      </c>
      <c r="G172">
        <v>8.1745191092718006</v>
      </c>
      <c r="H172">
        <v>23.723255102040799</v>
      </c>
      <c r="I172">
        <f>VLOOKUP(B172,days!$H$2:$L$12,MATCH('2026_NOX_emis_4km_bySector_all_'!A172,days!$H$1:$L$1,0),FALSE)</f>
        <v>123</v>
      </c>
      <c r="J172" t="str">
        <f t="shared" si="4"/>
        <v>123 days</v>
      </c>
      <c r="K172" t="str">
        <f t="shared" si="5"/>
        <v>MDA8 &gt;= 71 ppb</v>
      </c>
    </row>
    <row r="173" spans="1:11" x14ac:dyDescent="0.3">
      <c r="A173">
        <v>71</v>
      </c>
      <c r="B173" t="s">
        <v>24</v>
      </c>
      <c r="C173" t="s">
        <v>9</v>
      </c>
      <c r="D173">
        <v>3002.0491224489701</v>
      </c>
      <c r="E173">
        <v>26.890526051020402</v>
      </c>
      <c r="F173">
        <v>11.8211337358109</v>
      </c>
      <c r="G173">
        <v>12.557882827519199</v>
      </c>
      <c r="H173">
        <v>33.913999999999803</v>
      </c>
      <c r="I173">
        <f>VLOOKUP(B173,days!$H$2:$L$12,MATCH('2026_NOX_emis_4km_bySector_all_'!A173,days!$H$1:$L$1,0),FALSE)</f>
        <v>123</v>
      </c>
      <c r="J173" t="str">
        <f t="shared" si="4"/>
        <v>123 days</v>
      </c>
      <c r="K173" t="str">
        <f t="shared" si="5"/>
        <v>MDA8 &gt;= 71 ppb</v>
      </c>
    </row>
    <row r="174" spans="1:11" x14ac:dyDescent="0.3">
      <c r="A174">
        <v>71</v>
      </c>
      <c r="B174" t="s">
        <v>24</v>
      </c>
      <c r="C174" t="s">
        <v>10</v>
      </c>
      <c r="D174">
        <v>1395.24433673469</v>
      </c>
      <c r="E174">
        <v>12.0417681224489</v>
      </c>
      <c r="F174">
        <v>5.4940373144923296</v>
      </c>
      <c r="G174">
        <v>5.6235089202403996</v>
      </c>
      <c r="H174">
        <v>17.0058673469387</v>
      </c>
      <c r="I174">
        <f>VLOOKUP(B174,days!$H$2:$L$12,MATCH('2026_NOX_emis_4km_bySector_all_'!A174,days!$H$1:$L$1,0),FALSE)</f>
        <v>123</v>
      </c>
      <c r="J174" t="str">
        <f t="shared" si="4"/>
        <v>123 days</v>
      </c>
      <c r="K174" t="str">
        <f t="shared" si="5"/>
        <v>MDA8 &gt;= 71 ppb</v>
      </c>
    </row>
    <row r="175" spans="1:11" x14ac:dyDescent="0.3">
      <c r="A175">
        <v>71</v>
      </c>
      <c r="B175" t="s">
        <v>24</v>
      </c>
      <c r="C175" t="s">
        <v>7</v>
      </c>
      <c r="D175">
        <v>4310.9623367346903</v>
      </c>
      <c r="E175">
        <v>39.076011775510104</v>
      </c>
      <c r="F175">
        <v>16.975225998638098</v>
      </c>
      <c r="G175">
        <v>18.2485079061886</v>
      </c>
      <c r="H175">
        <v>18.105877551020399</v>
      </c>
      <c r="I175">
        <f>VLOOKUP(B175,days!$H$2:$L$12,MATCH('2026_NOX_emis_4km_bySector_all_'!A175,days!$H$1:$L$1,0),FALSE)</f>
        <v>123</v>
      </c>
      <c r="J175" t="str">
        <f t="shared" si="4"/>
        <v>123 days</v>
      </c>
      <c r="K175" t="str">
        <f t="shared" si="5"/>
        <v>MDA8 &gt;= 71 ppb</v>
      </c>
    </row>
    <row r="176" spans="1:11" x14ac:dyDescent="0.3">
      <c r="A176">
        <v>71</v>
      </c>
      <c r="B176" t="s">
        <v>24</v>
      </c>
      <c r="C176" t="s">
        <v>8</v>
      </c>
      <c r="D176">
        <v>4074.02087755102</v>
      </c>
      <c r="E176">
        <v>32.487766938775401</v>
      </c>
      <c r="F176">
        <v>16.0422243846327</v>
      </c>
      <c r="G176">
        <v>15.1717958128012</v>
      </c>
      <c r="H176">
        <v>17.176948979591799</v>
      </c>
      <c r="I176">
        <f>VLOOKUP(B176,days!$H$2:$L$12,MATCH('2026_NOX_emis_4km_bySector_all_'!A176,days!$H$1:$L$1,0),FALSE)</f>
        <v>123</v>
      </c>
      <c r="J176" t="str">
        <f t="shared" si="4"/>
        <v>123 days</v>
      </c>
      <c r="K176" t="str">
        <f t="shared" si="5"/>
        <v>MDA8 &gt;= 71 ppb</v>
      </c>
    </row>
    <row r="177" spans="1:11" x14ac:dyDescent="0.3">
      <c r="A177">
        <v>71</v>
      </c>
      <c r="B177" t="s">
        <v>24</v>
      </c>
      <c r="C177" t="s">
        <v>12</v>
      </c>
      <c r="D177">
        <v>588.34040816325899</v>
      </c>
      <c r="E177">
        <v>4.7781559489795802</v>
      </c>
      <c r="F177">
        <v>2.31670114758347</v>
      </c>
      <c r="G177">
        <v>2.23140010072887</v>
      </c>
      <c r="H177">
        <v>2.8935714285713798</v>
      </c>
      <c r="I177">
        <f>VLOOKUP(B177,days!$H$2:$L$12,MATCH('2026_NOX_emis_4km_bySector_all_'!A177,days!$H$1:$L$1,0),FALSE)</f>
        <v>123</v>
      </c>
      <c r="J177" t="str">
        <f t="shared" si="4"/>
        <v>123 days</v>
      </c>
      <c r="K177" t="str">
        <f t="shared" si="5"/>
        <v>MDA8 &gt;= 71 ppb</v>
      </c>
    </row>
    <row r="178" spans="1:11" x14ac:dyDescent="0.3">
      <c r="A178">
        <v>71</v>
      </c>
      <c r="B178" t="s">
        <v>1</v>
      </c>
      <c r="C178" t="s">
        <v>15</v>
      </c>
      <c r="D178">
        <v>952.694010204081</v>
      </c>
      <c r="E178">
        <v>6.7497258061224397</v>
      </c>
      <c r="F178">
        <v>3.2115908075199799</v>
      </c>
      <c r="G178">
        <v>3.0369169704133898</v>
      </c>
      <c r="H178">
        <v>6.6950102040816404</v>
      </c>
      <c r="I178">
        <f>VLOOKUP(B178,days!$H$2:$L$12,MATCH('2026_NOX_emis_4km_bySector_all_'!A178,days!$H$1:$L$1,0),FALSE)</f>
        <v>137</v>
      </c>
      <c r="J178" t="str">
        <f t="shared" si="4"/>
        <v>137 days</v>
      </c>
      <c r="K178" t="str">
        <f t="shared" si="5"/>
        <v>MDA8 &gt;= 71 ppb</v>
      </c>
    </row>
    <row r="179" spans="1:11" x14ac:dyDescent="0.3">
      <c r="A179">
        <v>71</v>
      </c>
      <c r="B179" t="s">
        <v>1</v>
      </c>
      <c r="C179" t="s">
        <v>14</v>
      </c>
      <c r="D179">
        <v>2099.0572857142902</v>
      </c>
      <c r="E179">
        <v>15.116532693877501</v>
      </c>
      <c r="F179">
        <v>7.0760527630626697</v>
      </c>
      <c r="G179">
        <v>6.8014103076904897</v>
      </c>
      <c r="H179">
        <v>13.5187040816327</v>
      </c>
      <c r="I179">
        <f>VLOOKUP(B179,days!$H$2:$L$12,MATCH('2026_NOX_emis_4km_bySector_all_'!A179,days!$H$1:$L$1,0),FALSE)</f>
        <v>137</v>
      </c>
      <c r="J179" t="str">
        <f t="shared" si="4"/>
        <v>137 days</v>
      </c>
      <c r="K179" t="str">
        <f t="shared" si="5"/>
        <v>MDA8 &gt;= 71 ppb</v>
      </c>
    </row>
    <row r="180" spans="1:11" x14ac:dyDescent="0.3">
      <c r="A180">
        <v>71</v>
      </c>
      <c r="B180" t="s">
        <v>1</v>
      </c>
      <c r="C180" t="s">
        <v>16</v>
      </c>
      <c r="D180">
        <v>1506.3576836734601</v>
      </c>
      <c r="E180">
        <v>10.3609908265306</v>
      </c>
      <c r="F180">
        <v>5.0780255128154801</v>
      </c>
      <c r="G180">
        <v>4.6617403099318597</v>
      </c>
      <c r="H180">
        <v>9.63539795918369</v>
      </c>
      <c r="I180">
        <f>VLOOKUP(B180,days!$H$2:$L$12,MATCH('2026_NOX_emis_4km_bySector_all_'!A180,days!$H$1:$L$1,0),FALSE)</f>
        <v>137</v>
      </c>
      <c r="J180" t="str">
        <f t="shared" si="4"/>
        <v>137 days</v>
      </c>
      <c r="K180" t="str">
        <f t="shared" si="5"/>
        <v>MDA8 &gt;= 71 ppb</v>
      </c>
    </row>
    <row r="181" spans="1:11" x14ac:dyDescent="0.3">
      <c r="A181">
        <v>71</v>
      </c>
      <c r="B181" t="s">
        <v>1</v>
      </c>
      <c r="C181" t="s">
        <v>17</v>
      </c>
      <c r="D181">
        <v>568.04656122448898</v>
      </c>
      <c r="E181">
        <v>4.1894404387754998</v>
      </c>
      <c r="F181">
        <v>1.91492031516091</v>
      </c>
      <c r="G181">
        <v>1.8849629052357799</v>
      </c>
      <c r="H181">
        <v>3.8064489795918299</v>
      </c>
      <c r="I181">
        <f>VLOOKUP(B181,days!$H$2:$L$12,MATCH('2026_NOX_emis_4km_bySector_all_'!A181,days!$H$1:$L$1,0),FALSE)</f>
        <v>137</v>
      </c>
      <c r="J181" t="str">
        <f t="shared" si="4"/>
        <v>137 days</v>
      </c>
      <c r="K181" t="str">
        <f t="shared" si="5"/>
        <v>MDA8 &gt;= 71 ppb</v>
      </c>
    </row>
    <row r="182" spans="1:11" x14ac:dyDescent="0.3">
      <c r="A182">
        <v>71</v>
      </c>
      <c r="B182" t="s">
        <v>1</v>
      </c>
      <c r="C182" t="s">
        <v>13</v>
      </c>
      <c r="D182">
        <v>3773.7837959183698</v>
      </c>
      <c r="E182">
        <v>26.990599846938601</v>
      </c>
      <c r="F182">
        <v>12.7216600699977</v>
      </c>
      <c r="G182">
        <v>12.1439319271984</v>
      </c>
      <c r="H182">
        <v>22.263642857142798</v>
      </c>
      <c r="I182">
        <f>VLOOKUP(B182,days!$H$2:$L$12,MATCH('2026_NOX_emis_4km_bySector_all_'!A182,days!$H$1:$L$1,0),FALSE)</f>
        <v>137</v>
      </c>
      <c r="J182" t="str">
        <f t="shared" si="4"/>
        <v>137 days</v>
      </c>
      <c r="K182" t="str">
        <f t="shared" si="5"/>
        <v>MDA8 &gt;= 71 ppb</v>
      </c>
    </row>
    <row r="183" spans="1:11" x14ac:dyDescent="0.3">
      <c r="A183">
        <v>71</v>
      </c>
      <c r="B183" t="s">
        <v>1</v>
      </c>
      <c r="C183" t="s">
        <v>11</v>
      </c>
      <c r="D183">
        <v>4012.5147653061199</v>
      </c>
      <c r="E183">
        <v>30.7813674693876</v>
      </c>
      <c r="F183">
        <v>13.5264370272831</v>
      </c>
      <c r="G183">
        <v>13.849519213879899</v>
      </c>
      <c r="H183">
        <v>23.723255102040799</v>
      </c>
      <c r="I183">
        <f>VLOOKUP(B183,days!$H$2:$L$12,MATCH('2026_NOX_emis_4km_bySector_all_'!A183,days!$H$1:$L$1,0),FALSE)</f>
        <v>137</v>
      </c>
      <c r="J183" t="str">
        <f t="shared" si="4"/>
        <v>137 days</v>
      </c>
      <c r="K183" t="str">
        <f t="shared" si="5"/>
        <v>MDA8 &gt;= 71 ppb</v>
      </c>
    </row>
    <row r="184" spans="1:11" x14ac:dyDescent="0.3">
      <c r="A184">
        <v>71</v>
      </c>
      <c r="B184" t="s">
        <v>1</v>
      </c>
      <c r="C184" t="s">
        <v>9</v>
      </c>
      <c r="D184">
        <v>6567.6542857142904</v>
      </c>
      <c r="E184">
        <v>50.091317479591602</v>
      </c>
      <c r="F184">
        <v>22.139971391707199</v>
      </c>
      <c r="G184">
        <v>22.537681750887</v>
      </c>
      <c r="H184">
        <v>33.913999999999803</v>
      </c>
      <c r="I184">
        <f>VLOOKUP(B184,days!$H$2:$L$12,MATCH('2026_NOX_emis_4km_bySector_all_'!A184,days!$H$1:$L$1,0),FALSE)</f>
        <v>137</v>
      </c>
      <c r="J184" t="str">
        <f t="shared" si="4"/>
        <v>137 days</v>
      </c>
      <c r="K184" t="str">
        <f t="shared" si="5"/>
        <v>MDA8 &gt;= 71 ppb</v>
      </c>
    </row>
    <row r="185" spans="1:11" x14ac:dyDescent="0.3">
      <c r="A185">
        <v>71</v>
      </c>
      <c r="B185" t="s">
        <v>1</v>
      </c>
      <c r="C185" t="s">
        <v>10</v>
      </c>
      <c r="D185">
        <v>2264.4969999999898</v>
      </c>
      <c r="E185">
        <v>17.430255112244801</v>
      </c>
      <c r="F185">
        <v>7.6337603374862004</v>
      </c>
      <c r="G185">
        <v>7.8424278362532203</v>
      </c>
      <c r="H185">
        <v>17.0058673469387</v>
      </c>
      <c r="I185">
        <f>VLOOKUP(B185,days!$H$2:$L$12,MATCH('2026_NOX_emis_4km_bySector_all_'!A185,days!$H$1:$L$1,0),FALSE)</f>
        <v>137</v>
      </c>
      <c r="J185" t="str">
        <f t="shared" si="4"/>
        <v>137 days</v>
      </c>
      <c r="K185" t="str">
        <f t="shared" si="5"/>
        <v>MDA8 &gt;= 71 ppb</v>
      </c>
    </row>
    <row r="186" spans="1:11" x14ac:dyDescent="0.3">
      <c r="A186">
        <v>71</v>
      </c>
      <c r="B186" t="s">
        <v>1</v>
      </c>
      <c r="C186" t="s">
        <v>7</v>
      </c>
      <c r="D186">
        <v>4994.5019489795905</v>
      </c>
      <c r="E186">
        <v>39.621036377551</v>
      </c>
      <c r="F186">
        <v>16.8367769458815</v>
      </c>
      <c r="G186">
        <v>17.826768259417001</v>
      </c>
      <c r="H186">
        <v>18.105877551020399</v>
      </c>
      <c r="I186">
        <f>VLOOKUP(B186,days!$H$2:$L$12,MATCH('2026_NOX_emis_4km_bySector_all_'!A186,days!$H$1:$L$1,0),FALSE)</f>
        <v>137</v>
      </c>
      <c r="J186" t="str">
        <f t="shared" si="4"/>
        <v>137 days</v>
      </c>
      <c r="K186" t="str">
        <f t="shared" si="5"/>
        <v>MDA8 &gt;= 71 ppb</v>
      </c>
    </row>
    <row r="187" spans="1:11" x14ac:dyDescent="0.3">
      <c r="A187">
        <v>71</v>
      </c>
      <c r="B187" t="s">
        <v>1</v>
      </c>
      <c r="C187" t="s">
        <v>8</v>
      </c>
      <c r="D187">
        <v>2471.6679387755098</v>
      </c>
      <c r="E187">
        <v>17.714749173469301</v>
      </c>
      <c r="F187">
        <v>8.3321464671672203</v>
      </c>
      <c r="G187">
        <v>7.9704307903481597</v>
      </c>
      <c r="H187">
        <v>17.176948979591799</v>
      </c>
      <c r="I187">
        <f>VLOOKUP(B187,days!$H$2:$L$12,MATCH('2026_NOX_emis_4km_bySector_all_'!A187,days!$H$1:$L$1,0),FALSE)</f>
        <v>137</v>
      </c>
      <c r="J187" t="str">
        <f t="shared" si="4"/>
        <v>137 days</v>
      </c>
      <c r="K187" t="str">
        <f t="shared" si="5"/>
        <v>MDA8 &gt;= 71 ppb</v>
      </c>
    </row>
    <row r="188" spans="1:11" x14ac:dyDescent="0.3">
      <c r="A188">
        <v>71</v>
      </c>
      <c r="B188" t="s">
        <v>1</v>
      </c>
      <c r="C188" t="s">
        <v>12</v>
      </c>
      <c r="D188">
        <v>453.46488775509698</v>
      </c>
      <c r="E188">
        <v>3.2098406938775401</v>
      </c>
      <c r="F188">
        <v>1.5286583619176799</v>
      </c>
      <c r="G188">
        <v>1.4442097287445499</v>
      </c>
      <c r="H188">
        <v>2.8935714285713798</v>
      </c>
      <c r="I188">
        <f>VLOOKUP(B188,days!$H$2:$L$12,MATCH('2026_NOX_emis_4km_bySector_all_'!A188,days!$H$1:$L$1,0),FALSE)</f>
        <v>137</v>
      </c>
      <c r="J188" t="str">
        <f t="shared" si="4"/>
        <v>137 days</v>
      </c>
      <c r="K188" t="str">
        <f t="shared" si="5"/>
        <v>MDA8 &gt;= 71 ppb</v>
      </c>
    </row>
    <row r="189" spans="1:11" x14ac:dyDescent="0.3">
      <c r="A189">
        <v>71</v>
      </c>
      <c r="B189" t="s">
        <v>28</v>
      </c>
      <c r="C189" t="s">
        <v>15</v>
      </c>
      <c r="D189">
        <v>1553.1525510204001</v>
      </c>
      <c r="E189">
        <v>12.1721834897959</v>
      </c>
      <c r="F189">
        <v>3.3947225271504502</v>
      </c>
      <c r="G189">
        <v>3.4241997649558198</v>
      </c>
      <c r="H189">
        <v>6.6950102040816404</v>
      </c>
      <c r="I189">
        <f>VLOOKUP(B189,days!$H$2:$L$12,MATCH('2026_NOX_emis_4km_bySector_all_'!A189,days!$H$1:$L$1,0),FALSE)</f>
        <v>150</v>
      </c>
      <c r="J189" t="str">
        <f t="shared" si="4"/>
        <v>150 days</v>
      </c>
      <c r="K189" t="str">
        <f t="shared" si="5"/>
        <v>MDA8 &gt;= 71 ppb</v>
      </c>
    </row>
    <row r="190" spans="1:11" x14ac:dyDescent="0.3">
      <c r="A190">
        <v>71</v>
      </c>
      <c r="B190" t="s">
        <v>28</v>
      </c>
      <c r="C190" t="s">
        <v>14</v>
      </c>
      <c r="D190">
        <v>3488.6481734693798</v>
      </c>
      <c r="E190">
        <v>27.4853749795917</v>
      </c>
      <c r="F190">
        <v>7.6251315661156598</v>
      </c>
      <c r="G190">
        <v>7.7320075419286196</v>
      </c>
      <c r="H190">
        <v>13.5187040816327</v>
      </c>
      <c r="I190">
        <f>VLOOKUP(B190,days!$H$2:$L$12,MATCH('2026_NOX_emis_4km_bySector_all_'!A190,days!$H$1:$L$1,0),FALSE)</f>
        <v>150</v>
      </c>
      <c r="J190" t="str">
        <f t="shared" si="4"/>
        <v>150 days</v>
      </c>
      <c r="K190" t="str">
        <f t="shared" si="5"/>
        <v>MDA8 &gt;= 71 ppb</v>
      </c>
    </row>
    <row r="191" spans="1:11" x14ac:dyDescent="0.3">
      <c r="A191">
        <v>71</v>
      </c>
      <c r="B191" t="s">
        <v>28</v>
      </c>
      <c r="C191" t="s">
        <v>16</v>
      </c>
      <c r="D191">
        <v>1366.7000204081601</v>
      </c>
      <c r="E191">
        <v>10.8384533979591</v>
      </c>
      <c r="F191">
        <v>2.9871935915685901</v>
      </c>
      <c r="G191">
        <v>3.0490034601342302</v>
      </c>
      <c r="H191">
        <v>9.63539795918369</v>
      </c>
      <c r="I191">
        <f>VLOOKUP(B191,days!$H$2:$L$12,MATCH('2026_NOX_emis_4km_bySector_all_'!A191,days!$H$1:$L$1,0),FALSE)</f>
        <v>150</v>
      </c>
      <c r="J191" t="str">
        <f t="shared" si="4"/>
        <v>150 days</v>
      </c>
      <c r="K191" t="str">
        <f t="shared" si="5"/>
        <v>MDA8 &gt;= 71 ppb</v>
      </c>
    </row>
    <row r="192" spans="1:11" x14ac:dyDescent="0.3">
      <c r="A192">
        <v>71</v>
      </c>
      <c r="B192" t="s">
        <v>28</v>
      </c>
      <c r="C192" t="s">
        <v>17</v>
      </c>
      <c r="D192">
        <v>936.64972448979597</v>
      </c>
      <c r="E192">
        <v>7.3209983469387501</v>
      </c>
      <c r="F192">
        <v>2.0472334914466499</v>
      </c>
      <c r="G192">
        <v>2.0594958036777</v>
      </c>
      <c r="H192">
        <v>3.8064489795918299</v>
      </c>
      <c r="I192">
        <f>VLOOKUP(B192,days!$H$2:$L$12,MATCH('2026_NOX_emis_4km_bySector_all_'!A192,days!$H$1:$L$1,0),FALSE)</f>
        <v>150</v>
      </c>
      <c r="J192" t="str">
        <f t="shared" si="4"/>
        <v>150 days</v>
      </c>
      <c r="K192" t="str">
        <f t="shared" si="5"/>
        <v>MDA8 &gt;= 71 ppb</v>
      </c>
    </row>
    <row r="193" spans="1:11" x14ac:dyDescent="0.3">
      <c r="A193">
        <v>71</v>
      </c>
      <c r="B193" t="s">
        <v>28</v>
      </c>
      <c r="C193" t="s">
        <v>13</v>
      </c>
      <c r="D193">
        <v>6579.1589999999997</v>
      </c>
      <c r="E193">
        <v>51.5610471938774</v>
      </c>
      <c r="F193">
        <v>14.380055102978201</v>
      </c>
      <c r="G193">
        <v>14.504819602017999</v>
      </c>
      <c r="H193">
        <v>22.263642857142798</v>
      </c>
      <c r="I193">
        <f>VLOOKUP(B193,days!$H$2:$L$12,MATCH('2026_NOX_emis_4km_bySector_all_'!A193,days!$H$1:$L$1,0),FALSE)</f>
        <v>150</v>
      </c>
      <c r="J193" t="str">
        <f t="shared" si="4"/>
        <v>150 days</v>
      </c>
      <c r="K193" t="str">
        <f t="shared" si="5"/>
        <v>MDA8 &gt;= 71 ppb</v>
      </c>
    </row>
    <row r="194" spans="1:11" x14ac:dyDescent="0.3">
      <c r="A194">
        <v>71</v>
      </c>
      <c r="B194" t="s">
        <v>28</v>
      </c>
      <c r="C194" t="s">
        <v>11</v>
      </c>
      <c r="D194">
        <v>3144.71172448979</v>
      </c>
      <c r="E194">
        <v>28.3569243367346</v>
      </c>
      <c r="F194">
        <v>6.8733903347137399</v>
      </c>
      <c r="G194">
        <v>7.9771861581052503</v>
      </c>
      <c r="H194">
        <v>23.723255102040799</v>
      </c>
      <c r="I194">
        <f>VLOOKUP(B194,days!$H$2:$L$12,MATCH('2026_NOX_emis_4km_bySector_all_'!A194,days!$H$1:$L$1,0),FALSE)</f>
        <v>150</v>
      </c>
      <c r="J194" t="str">
        <f t="shared" si="4"/>
        <v>150 days</v>
      </c>
      <c r="K194" t="str">
        <f t="shared" si="5"/>
        <v>MDA8 &gt;= 71 ppb</v>
      </c>
    </row>
    <row r="195" spans="1:11" x14ac:dyDescent="0.3">
      <c r="A195">
        <v>71</v>
      </c>
      <c r="B195" t="s">
        <v>28</v>
      </c>
      <c r="C195" t="s">
        <v>9</v>
      </c>
      <c r="D195">
        <v>4951.0735816326496</v>
      </c>
      <c r="E195">
        <v>44.800287142857101</v>
      </c>
      <c r="F195">
        <v>10.821551952578901</v>
      </c>
      <c r="G195">
        <v>12.6029264045457</v>
      </c>
      <c r="H195">
        <v>33.913999999999803</v>
      </c>
      <c r="I195">
        <f>VLOOKUP(B195,days!$H$2:$L$12,MATCH('2026_NOX_emis_4km_bySector_all_'!A195,days!$H$1:$L$1,0),FALSE)</f>
        <v>150</v>
      </c>
      <c r="J195" t="str">
        <f t="shared" ref="J195:J258" si="6">I195&amp;" days"</f>
        <v>150 days</v>
      </c>
      <c r="K195" t="str">
        <f t="shared" ref="K195:K258" si="7">"MDA8 &gt;= "&amp;A195&amp;" ppb"</f>
        <v>MDA8 &gt;= 71 ppb</v>
      </c>
    </row>
    <row r="196" spans="1:11" x14ac:dyDescent="0.3">
      <c r="A196">
        <v>71</v>
      </c>
      <c r="B196" t="s">
        <v>28</v>
      </c>
      <c r="C196" t="s">
        <v>10</v>
      </c>
      <c r="D196">
        <v>1918.9500918367301</v>
      </c>
      <c r="E196">
        <v>16.480943877550999</v>
      </c>
      <c r="F196">
        <v>4.1942455047031597</v>
      </c>
      <c r="G196">
        <v>4.6363123098719097</v>
      </c>
      <c r="H196">
        <v>17.0058673469387</v>
      </c>
      <c r="I196">
        <f>VLOOKUP(B196,days!$H$2:$L$12,MATCH('2026_NOX_emis_4km_bySector_all_'!A196,days!$H$1:$L$1,0),FALSE)</f>
        <v>150</v>
      </c>
      <c r="J196" t="str">
        <f t="shared" si="6"/>
        <v>150 days</v>
      </c>
      <c r="K196" t="str">
        <f t="shared" si="7"/>
        <v>MDA8 &gt;= 71 ppb</v>
      </c>
    </row>
    <row r="197" spans="1:11" x14ac:dyDescent="0.3">
      <c r="A197">
        <v>71</v>
      </c>
      <c r="B197" t="s">
        <v>28</v>
      </c>
      <c r="C197" t="s">
        <v>7</v>
      </c>
      <c r="D197">
        <v>12955.446948979499</v>
      </c>
      <c r="E197">
        <v>89.383985061223896</v>
      </c>
      <c r="F197">
        <v>28.316695342069899</v>
      </c>
      <c r="G197">
        <v>25.144923332287799</v>
      </c>
      <c r="H197">
        <v>18.105877551020399</v>
      </c>
      <c r="I197">
        <f>VLOOKUP(B197,days!$H$2:$L$12,MATCH('2026_NOX_emis_4km_bySector_all_'!A197,days!$H$1:$L$1,0),FALSE)</f>
        <v>150</v>
      </c>
      <c r="J197" t="str">
        <f t="shared" si="6"/>
        <v>150 days</v>
      </c>
      <c r="K197" t="str">
        <f t="shared" si="7"/>
        <v>MDA8 &gt;= 71 ppb</v>
      </c>
    </row>
    <row r="198" spans="1:11" x14ac:dyDescent="0.3">
      <c r="A198">
        <v>71</v>
      </c>
      <c r="B198" t="s">
        <v>28</v>
      </c>
      <c r="C198" t="s">
        <v>8</v>
      </c>
      <c r="D198">
        <v>8105.0187551020299</v>
      </c>
      <c r="E198">
        <v>61.099988030612103</v>
      </c>
      <c r="F198">
        <v>17.7151238188709</v>
      </c>
      <c r="G198">
        <v>17.188252611260399</v>
      </c>
      <c r="H198">
        <v>17.176948979591799</v>
      </c>
      <c r="I198">
        <f>VLOOKUP(B198,days!$H$2:$L$12,MATCH('2026_NOX_emis_4km_bySector_all_'!A198,days!$H$1:$L$1,0),FALSE)</f>
        <v>150</v>
      </c>
      <c r="J198" t="str">
        <f t="shared" si="6"/>
        <v>150 days</v>
      </c>
      <c r="K198" t="str">
        <f t="shared" si="7"/>
        <v>MDA8 &gt;= 71 ppb</v>
      </c>
    </row>
    <row r="199" spans="1:11" x14ac:dyDescent="0.3">
      <c r="A199">
        <v>71</v>
      </c>
      <c r="B199" t="s">
        <v>28</v>
      </c>
      <c r="C199" t="s">
        <v>12</v>
      </c>
      <c r="D199">
        <v>752.46292857142396</v>
      </c>
      <c r="E199">
        <v>5.9750879387754798</v>
      </c>
      <c r="F199">
        <v>1.64465676780352</v>
      </c>
      <c r="G199">
        <v>1.68087301121424</v>
      </c>
      <c r="H199">
        <v>2.8935714285713798</v>
      </c>
      <c r="I199">
        <f>VLOOKUP(B199,days!$H$2:$L$12,MATCH('2026_NOX_emis_4km_bySector_all_'!A199,days!$H$1:$L$1,0),FALSE)</f>
        <v>150</v>
      </c>
      <c r="J199" t="str">
        <f t="shared" si="6"/>
        <v>150 days</v>
      </c>
      <c r="K199" t="str">
        <f t="shared" si="7"/>
        <v>MDA8 &gt;= 71 ppb</v>
      </c>
    </row>
    <row r="200" spans="1:11" x14ac:dyDescent="0.3">
      <c r="A200">
        <v>71</v>
      </c>
      <c r="B200" t="s">
        <v>26</v>
      </c>
      <c r="C200" t="s">
        <v>15</v>
      </c>
      <c r="D200">
        <v>360.82121428571401</v>
      </c>
      <c r="E200">
        <v>2.3525414183673399</v>
      </c>
      <c r="F200">
        <v>4.6338885964084797</v>
      </c>
      <c r="G200">
        <v>4.4181277359104101</v>
      </c>
      <c r="H200">
        <v>6.6950102040816404</v>
      </c>
      <c r="I200">
        <f>VLOOKUP(B200,days!$H$2:$L$12,MATCH('2026_NOX_emis_4km_bySector_all_'!A200,days!$H$1:$L$1,0),FALSE)</f>
        <v>25</v>
      </c>
      <c r="J200" t="str">
        <f t="shared" si="6"/>
        <v>25 days</v>
      </c>
      <c r="K200" t="str">
        <f t="shared" si="7"/>
        <v>MDA8 &gt;= 71 ppb</v>
      </c>
    </row>
    <row r="201" spans="1:11" x14ac:dyDescent="0.3">
      <c r="A201">
        <v>71</v>
      </c>
      <c r="B201" t="s">
        <v>26</v>
      </c>
      <c r="C201" t="s">
        <v>14</v>
      </c>
      <c r="D201">
        <v>723.72701020407601</v>
      </c>
      <c r="E201">
        <v>4.7387874081632697</v>
      </c>
      <c r="F201">
        <v>9.2945486759598399</v>
      </c>
      <c r="G201">
        <v>8.8995534442573501</v>
      </c>
      <c r="H201">
        <v>13.5187040816327</v>
      </c>
      <c r="I201">
        <f>VLOOKUP(B201,days!$H$2:$L$12,MATCH('2026_NOX_emis_4km_bySector_all_'!A201,days!$H$1:$L$1,0),FALSE)</f>
        <v>25</v>
      </c>
      <c r="J201" t="str">
        <f t="shared" si="6"/>
        <v>25 days</v>
      </c>
      <c r="K201" t="str">
        <f t="shared" si="7"/>
        <v>MDA8 &gt;= 71 ppb</v>
      </c>
    </row>
    <row r="202" spans="1:11" x14ac:dyDescent="0.3">
      <c r="A202">
        <v>71</v>
      </c>
      <c r="B202" t="s">
        <v>26</v>
      </c>
      <c r="C202" t="s">
        <v>16</v>
      </c>
      <c r="D202">
        <v>64.860938775510206</v>
      </c>
      <c r="E202">
        <v>0.534119040816326</v>
      </c>
      <c r="F202">
        <v>0.83298418342495195</v>
      </c>
      <c r="G202">
        <v>1.0030880349584499</v>
      </c>
      <c r="H202">
        <v>9.63539795918369</v>
      </c>
      <c r="I202">
        <f>VLOOKUP(B202,days!$H$2:$L$12,MATCH('2026_NOX_emis_4km_bySector_all_'!A202,days!$H$1:$L$1,0),FALSE)</f>
        <v>25</v>
      </c>
      <c r="J202" t="str">
        <f t="shared" si="6"/>
        <v>25 days</v>
      </c>
      <c r="K202" t="str">
        <f t="shared" si="7"/>
        <v>MDA8 &gt;= 71 ppb</v>
      </c>
    </row>
    <row r="203" spans="1:11" x14ac:dyDescent="0.3">
      <c r="A203">
        <v>71</v>
      </c>
      <c r="B203" t="s">
        <v>26</v>
      </c>
      <c r="C203" t="s">
        <v>17</v>
      </c>
      <c r="D203">
        <v>162.974275510204</v>
      </c>
      <c r="E203">
        <v>1.0781765816326501</v>
      </c>
      <c r="F203">
        <v>2.0930161722604899</v>
      </c>
      <c r="G203">
        <v>2.02484080506696</v>
      </c>
      <c r="H203">
        <v>3.8064489795918299</v>
      </c>
      <c r="I203">
        <f>VLOOKUP(B203,days!$H$2:$L$12,MATCH('2026_NOX_emis_4km_bySector_all_'!A203,days!$H$1:$L$1,0),FALSE)</f>
        <v>25</v>
      </c>
      <c r="J203" t="str">
        <f t="shared" si="6"/>
        <v>25 days</v>
      </c>
      <c r="K203" t="str">
        <f t="shared" si="7"/>
        <v>MDA8 &gt;= 71 ppb</v>
      </c>
    </row>
    <row r="204" spans="1:11" x14ac:dyDescent="0.3">
      <c r="A204">
        <v>71</v>
      </c>
      <c r="B204" t="s">
        <v>26</v>
      </c>
      <c r="C204" t="s">
        <v>13</v>
      </c>
      <c r="D204">
        <v>1253.3820918367301</v>
      </c>
      <c r="E204">
        <v>8.1682984795918401</v>
      </c>
      <c r="F204">
        <v>16.096705937322699</v>
      </c>
      <c r="G204">
        <v>15.3402553451853</v>
      </c>
      <c r="H204">
        <v>22.263642857142798</v>
      </c>
      <c r="I204">
        <f>VLOOKUP(B204,days!$H$2:$L$12,MATCH('2026_NOX_emis_4km_bySector_all_'!A204,days!$H$1:$L$1,0),FALSE)</f>
        <v>25</v>
      </c>
      <c r="J204" t="str">
        <f t="shared" si="6"/>
        <v>25 days</v>
      </c>
      <c r="K204" t="str">
        <f t="shared" si="7"/>
        <v>MDA8 &gt;= 71 ppb</v>
      </c>
    </row>
    <row r="205" spans="1:11" x14ac:dyDescent="0.3">
      <c r="A205">
        <v>71</v>
      </c>
      <c r="B205" t="s">
        <v>26</v>
      </c>
      <c r="C205" t="s">
        <v>11</v>
      </c>
      <c r="D205">
        <v>700.13807142857104</v>
      </c>
      <c r="E205">
        <v>4.9537131530612202</v>
      </c>
      <c r="F205">
        <v>8.9916049740225397</v>
      </c>
      <c r="G205">
        <v>9.3031890135532294</v>
      </c>
      <c r="H205">
        <v>23.723255102040799</v>
      </c>
      <c r="I205">
        <f>VLOOKUP(B205,days!$H$2:$L$12,MATCH('2026_NOX_emis_4km_bySector_all_'!A205,days!$H$1:$L$1,0),FALSE)</f>
        <v>25</v>
      </c>
      <c r="J205" t="str">
        <f t="shared" si="6"/>
        <v>25 days</v>
      </c>
      <c r="K205" t="str">
        <f t="shared" si="7"/>
        <v>MDA8 &gt;= 71 ppb</v>
      </c>
    </row>
    <row r="206" spans="1:11" x14ac:dyDescent="0.3">
      <c r="A206">
        <v>71</v>
      </c>
      <c r="B206" t="s">
        <v>26</v>
      </c>
      <c r="C206" t="s">
        <v>9</v>
      </c>
      <c r="D206">
        <v>971.98551020408195</v>
      </c>
      <c r="E206">
        <v>6.6321937755102001</v>
      </c>
      <c r="F206">
        <v>12.482837464325</v>
      </c>
      <c r="G206">
        <v>12.455414829571501</v>
      </c>
      <c r="H206">
        <v>33.913999999999803</v>
      </c>
      <c r="I206">
        <f>VLOOKUP(B206,days!$H$2:$L$12,MATCH('2026_NOX_emis_4km_bySector_all_'!A206,days!$H$1:$L$1,0),FALSE)</f>
        <v>25</v>
      </c>
      <c r="J206" t="str">
        <f t="shared" si="6"/>
        <v>25 days</v>
      </c>
      <c r="K206" t="str">
        <f t="shared" si="7"/>
        <v>MDA8 &gt;= 71 ppb</v>
      </c>
    </row>
    <row r="207" spans="1:11" x14ac:dyDescent="0.3">
      <c r="A207">
        <v>71</v>
      </c>
      <c r="B207" t="s">
        <v>26</v>
      </c>
      <c r="C207" t="s">
        <v>10</v>
      </c>
      <c r="D207">
        <v>278.51292857142801</v>
      </c>
      <c r="E207">
        <v>2.0060527346938701</v>
      </c>
      <c r="F207">
        <v>3.57683482168407</v>
      </c>
      <c r="G207">
        <v>3.7674138944600699</v>
      </c>
      <c r="H207">
        <v>17.0058673469387</v>
      </c>
      <c r="I207">
        <f>VLOOKUP(B207,days!$H$2:$L$12,MATCH('2026_NOX_emis_4km_bySector_all_'!A207,days!$H$1:$L$1,0),FALSE)</f>
        <v>25</v>
      </c>
      <c r="J207" t="str">
        <f t="shared" si="6"/>
        <v>25 days</v>
      </c>
      <c r="K207" t="str">
        <f t="shared" si="7"/>
        <v>MDA8 &gt;= 71 ppb</v>
      </c>
    </row>
    <row r="208" spans="1:11" x14ac:dyDescent="0.3">
      <c r="A208">
        <v>71</v>
      </c>
      <c r="B208" t="s">
        <v>26</v>
      </c>
      <c r="C208" t="s">
        <v>7</v>
      </c>
      <c r="D208">
        <v>1602.82175510204</v>
      </c>
      <c r="E208">
        <v>11.762235</v>
      </c>
      <c r="F208">
        <v>20.584425635133201</v>
      </c>
      <c r="G208">
        <v>22.089752080055199</v>
      </c>
      <c r="H208">
        <v>18.105877551020399</v>
      </c>
      <c r="I208">
        <f>VLOOKUP(B208,days!$H$2:$L$12,MATCH('2026_NOX_emis_4km_bySector_all_'!A208,days!$H$1:$L$1,0),FALSE)</f>
        <v>25</v>
      </c>
      <c r="J208" t="str">
        <f t="shared" si="6"/>
        <v>25 days</v>
      </c>
      <c r="K208" t="str">
        <f t="shared" si="7"/>
        <v>MDA8 &gt;= 71 ppb</v>
      </c>
    </row>
    <row r="209" spans="1:11" x14ac:dyDescent="0.3">
      <c r="A209">
        <v>71</v>
      </c>
      <c r="B209" t="s">
        <v>26</v>
      </c>
      <c r="C209" t="s">
        <v>8</v>
      </c>
      <c r="D209">
        <v>1499.46568367346</v>
      </c>
      <c r="E209">
        <v>9.9373274795918203</v>
      </c>
      <c r="F209">
        <v>19.257063213523502</v>
      </c>
      <c r="G209">
        <v>18.662533129333301</v>
      </c>
      <c r="H209">
        <v>17.176948979591799</v>
      </c>
      <c r="I209">
        <f>VLOOKUP(B209,days!$H$2:$L$12,MATCH('2026_NOX_emis_4km_bySector_all_'!A209,days!$H$1:$L$1,0),FALSE)</f>
        <v>25</v>
      </c>
      <c r="J209" t="str">
        <f t="shared" si="6"/>
        <v>25 days</v>
      </c>
      <c r="K209" t="str">
        <f t="shared" si="7"/>
        <v>MDA8 &gt;= 71 ppb</v>
      </c>
    </row>
    <row r="210" spans="1:11" x14ac:dyDescent="0.3">
      <c r="A210">
        <v>71</v>
      </c>
      <c r="B210" t="s">
        <v>26</v>
      </c>
      <c r="C210" t="s">
        <v>12</v>
      </c>
      <c r="D210">
        <v>167.88559183673601</v>
      </c>
      <c r="E210">
        <v>1.08402894897959</v>
      </c>
      <c r="F210">
        <v>2.15609032593497</v>
      </c>
      <c r="G210">
        <v>2.0358316876479701</v>
      </c>
      <c r="H210">
        <v>2.8935714285713798</v>
      </c>
      <c r="I210">
        <f>VLOOKUP(B210,days!$H$2:$L$12,MATCH('2026_NOX_emis_4km_bySector_all_'!A210,days!$H$1:$L$1,0),FALSE)</f>
        <v>25</v>
      </c>
      <c r="J210" t="str">
        <f t="shared" si="6"/>
        <v>25 days</v>
      </c>
      <c r="K210" t="str">
        <f t="shared" si="7"/>
        <v>MDA8 &gt;= 71 ppb</v>
      </c>
    </row>
    <row r="211" spans="1:11" x14ac:dyDescent="0.3">
      <c r="A211">
        <v>71</v>
      </c>
      <c r="B211" t="s">
        <v>34</v>
      </c>
      <c r="C211" t="s">
        <v>15</v>
      </c>
      <c r="D211">
        <v>313.02124489795898</v>
      </c>
      <c r="E211">
        <v>2.2187563469387701</v>
      </c>
      <c r="F211">
        <v>2.3900028402438598</v>
      </c>
      <c r="G211">
        <v>2.4046983213141799</v>
      </c>
      <c r="H211">
        <v>6.6950102040816404</v>
      </c>
      <c r="I211">
        <f>VLOOKUP(B211,days!$H$2:$L$12,MATCH('2026_NOX_emis_4km_bySector_all_'!A211,days!$H$1:$L$1,0),FALSE)</f>
        <v>84</v>
      </c>
      <c r="J211" t="str">
        <f t="shared" si="6"/>
        <v>84 days</v>
      </c>
      <c r="K211" t="str">
        <f t="shared" si="7"/>
        <v>MDA8 &gt;= 71 ppb</v>
      </c>
    </row>
    <row r="212" spans="1:11" x14ac:dyDescent="0.3">
      <c r="A212">
        <v>71</v>
      </c>
      <c r="B212" t="s">
        <v>34</v>
      </c>
      <c r="C212" t="s">
        <v>14</v>
      </c>
      <c r="D212">
        <v>877.51987755101902</v>
      </c>
      <c r="E212">
        <v>6.2078084795918196</v>
      </c>
      <c r="F212">
        <v>6.7001043344552302</v>
      </c>
      <c r="G212">
        <v>6.7280513475535502</v>
      </c>
      <c r="H212">
        <v>13.5187040816327</v>
      </c>
      <c r="I212">
        <f>VLOOKUP(B212,days!$H$2:$L$12,MATCH('2026_NOX_emis_4km_bySector_all_'!A212,days!$H$1:$L$1,0),FALSE)</f>
        <v>84</v>
      </c>
      <c r="J212" t="str">
        <f t="shared" si="6"/>
        <v>84 days</v>
      </c>
      <c r="K212" t="str">
        <f t="shared" si="7"/>
        <v>MDA8 &gt;= 71 ppb</v>
      </c>
    </row>
    <row r="213" spans="1:11" x14ac:dyDescent="0.3">
      <c r="A213">
        <v>71</v>
      </c>
      <c r="B213" t="s">
        <v>34</v>
      </c>
      <c r="C213" t="s">
        <v>16</v>
      </c>
      <c r="D213">
        <v>294.61004081632598</v>
      </c>
      <c r="E213">
        <v>1.64443345918367</v>
      </c>
      <c r="F213">
        <v>2.2494282601965598</v>
      </c>
      <c r="G213">
        <v>1.78224453724614</v>
      </c>
      <c r="H213">
        <v>9.63539795918369</v>
      </c>
      <c r="I213">
        <f>VLOOKUP(B213,days!$H$2:$L$12,MATCH('2026_NOX_emis_4km_bySector_all_'!A213,days!$H$1:$L$1,0),FALSE)</f>
        <v>84</v>
      </c>
      <c r="J213" t="str">
        <f t="shared" si="6"/>
        <v>84 days</v>
      </c>
      <c r="K213" t="str">
        <f t="shared" si="7"/>
        <v>MDA8 &gt;= 71 ppb</v>
      </c>
    </row>
    <row r="214" spans="1:11" x14ac:dyDescent="0.3">
      <c r="A214">
        <v>71</v>
      </c>
      <c r="B214" t="s">
        <v>34</v>
      </c>
      <c r="C214" t="s">
        <v>17</v>
      </c>
      <c r="D214">
        <v>245.686908163265</v>
      </c>
      <c r="E214">
        <v>1.75536599999999</v>
      </c>
      <c r="F214">
        <v>1.87588675814114</v>
      </c>
      <c r="G214">
        <v>1.9024737345837399</v>
      </c>
      <c r="H214">
        <v>3.8064489795918299</v>
      </c>
      <c r="I214">
        <f>VLOOKUP(B214,days!$H$2:$L$12,MATCH('2026_NOX_emis_4km_bySector_all_'!A214,days!$H$1:$L$1,0),FALSE)</f>
        <v>84</v>
      </c>
      <c r="J214" t="str">
        <f t="shared" si="6"/>
        <v>84 days</v>
      </c>
      <c r="K214" t="str">
        <f t="shared" si="7"/>
        <v>MDA8 &gt;= 71 ppb</v>
      </c>
    </row>
    <row r="215" spans="1:11" x14ac:dyDescent="0.3">
      <c r="A215">
        <v>71</v>
      </c>
      <c r="B215" t="s">
        <v>34</v>
      </c>
      <c r="C215" t="s">
        <v>13</v>
      </c>
      <c r="D215">
        <v>1395.7508673469299</v>
      </c>
      <c r="E215">
        <v>9.8105576428571304</v>
      </c>
      <c r="F215">
        <v>10.6569397176842</v>
      </c>
      <c r="G215">
        <v>10.632727440975501</v>
      </c>
      <c r="H215">
        <v>22.263642857142798</v>
      </c>
      <c r="I215">
        <f>VLOOKUP(B215,days!$H$2:$L$12,MATCH('2026_NOX_emis_4km_bySector_all_'!A215,days!$H$1:$L$1,0),FALSE)</f>
        <v>84</v>
      </c>
      <c r="J215" t="str">
        <f t="shared" si="6"/>
        <v>84 days</v>
      </c>
      <c r="K215" t="str">
        <f t="shared" si="7"/>
        <v>MDA8 &gt;= 71 ppb</v>
      </c>
    </row>
    <row r="216" spans="1:11" x14ac:dyDescent="0.3">
      <c r="A216">
        <v>71</v>
      </c>
      <c r="B216" t="s">
        <v>34</v>
      </c>
      <c r="C216" t="s">
        <v>11</v>
      </c>
      <c r="D216">
        <v>3028.1999897959099</v>
      </c>
      <c r="E216">
        <v>21.4543380408163</v>
      </c>
      <c r="F216">
        <v>23.121135368297299</v>
      </c>
      <c r="G216">
        <v>23.252310125371999</v>
      </c>
      <c r="H216">
        <v>23.723255102040799</v>
      </c>
      <c r="I216">
        <f>VLOOKUP(B216,days!$H$2:$L$12,MATCH('2026_NOX_emis_4km_bySector_all_'!A216,days!$H$1:$L$1,0),FALSE)</f>
        <v>84</v>
      </c>
      <c r="J216" t="str">
        <f t="shared" si="6"/>
        <v>84 days</v>
      </c>
      <c r="K216" t="str">
        <f t="shared" si="7"/>
        <v>MDA8 &gt;= 71 ppb</v>
      </c>
    </row>
    <row r="217" spans="1:11" x14ac:dyDescent="0.3">
      <c r="A217">
        <v>71</v>
      </c>
      <c r="B217" t="s">
        <v>34</v>
      </c>
      <c r="C217" t="s">
        <v>9</v>
      </c>
      <c r="D217">
        <v>3983.56987755102</v>
      </c>
      <c r="E217">
        <v>28.260992714285699</v>
      </c>
      <c r="F217">
        <v>30.415645828641601</v>
      </c>
      <c r="G217">
        <v>30.629393728824098</v>
      </c>
      <c r="H217">
        <v>33.913999999999803</v>
      </c>
      <c r="I217">
        <f>VLOOKUP(B217,days!$H$2:$L$12,MATCH('2026_NOX_emis_4km_bySector_all_'!A217,days!$H$1:$L$1,0),FALSE)</f>
        <v>84</v>
      </c>
      <c r="J217" t="str">
        <f t="shared" si="6"/>
        <v>84 days</v>
      </c>
      <c r="K217" t="str">
        <f t="shared" si="7"/>
        <v>MDA8 &gt;= 71 ppb</v>
      </c>
    </row>
    <row r="218" spans="1:11" x14ac:dyDescent="0.3">
      <c r="A218">
        <v>71</v>
      </c>
      <c r="B218" t="s">
        <v>34</v>
      </c>
      <c r="C218" t="s">
        <v>10</v>
      </c>
      <c r="D218">
        <v>1144.9038673469299</v>
      </c>
      <c r="E218">
        <v>8.2823506326530492</v>
      </c>
      <c r="F218">
        <v>8.7416542466865703</v>
      </c>
      <c r="G218">
        <v>8.9764496630534598</v>
      </c>
      <c r="H218">
        <v>17.0058673469387</v>
      </c>
      <c r="I218">
        <f>VLOOKUP(B218,days!$H$2:$L$12,MATCH('2026_NOX_emis_4km_bySector_all_'!A218,days!$H$1:$L$1,0),FALSE)</f>
        <v>84</v>
      </c>
      <c r="J218" t="str">
        <f t="shared" si="6"/>
        <v>84 days</v>
      </c>
      <c r="K218" t="str">
        <f t="shared" si="7"/>
        <v>MDA8 &gt;= 71 ppb</v>
      </c>
    </row>
    <row r="219" spans="1:11" x14ac:dyDescent="0.3">
      <c r="A219">
        <v>71</v>
      </c>
      <c r="B219" t="s">
        <v>34</v>
      </c>
      <c r="C219" t="s">
        <v>7</v>
      </c>
      <c r="D219">
        <v>459.01606122448902</v>
      </c>
      <c r="E219">
        <v>3.5018037448979502</v>
      </c>
      <c r="F219">
        <v>3.5047132037370301</v>
      </c>
      <c r="G219">
        <v>3.7952709852733602</v>
      </c>
      <c r="H219">
        <v>18.105877551020399</v>
      </c>
      <c r="I219">
        <f>VLOOKUP(B219,days!$H$2:$L$12,MATCH('2026_NOX_emis_4km_bySector_all_'!A219,days!$H$1:$L$1,0),FALSE)</f>
        <v>84</v>
      </c>
      <c r="J219" t="str">
        <f t="shared" si="6"/>
        <v>84 days</v>
      </c>
      <c r="K219" t="str">
        <f t="shared" si="7"/>
        <v>MDA8 &gt;= 71 ppb</v>
      </c>
    </row>
    <row r="220" spans="1:11" x14ac:dyDescent="0.3">
      <c r="A220">
        <v>71</v>
      </c>
      <c r="B220" t="s">
        <v>34</v>
      </c>
      <c r="C220" t="s">
        <v>8</v>
      </c>
      <c r="D220">
        <v>1206.4871632653001</v>
      </c>
      <c r="E220">
        <v>8.0852807653061198</v>
      </c>
      <c r="F220">
        <v>9.2118595588035106</v>
      </c>
      <c r="G220">
        <v>8.7628644355251506</v>
      </c>
      <c r="H220">
        <v>17.176948979591799</v>
      </c>
      <c r="I220">
        <f>VLOOKUP(B220,days!$H$2:$L$12,MATCH('2026_NOX_emis_4km_bySector_all_'!A220,days!$H$1:$L$1,0),FALSE)</f>
        <v>84</v>
      </c>
      <c r="J220" t="str">
        <f t="shared" si="6"/>
        <v>84 days</v>
      </c>
      <c r="K220" t="str">
        <f t="shared" si="7"/>
        <v>MDA8 &gt;= 71 ppb</v>
      </c>
    </row>
    <row r="221" spans="1:11" x14ac:dyDescent="0.3">
      <c r="A221">
        <v>71</v>
      </c>
      <c r="B221" t="s">
        <v>34</v>
      </c>
      <c r="C221" t="s">
        <v>12</v>
      </c>
      <c r="D221">
        <v>148.34175510204199</v>
      </c>
      <c r="E221">
        <v>1.0458672040816299</v>
      </c>
      <c r="F221">
        <v>1.13262988311292</v>
      </c>
      <c r="G221">
        <v>1.13351568027855</v>
      </c>
      <c r="H221">
        <v>2.8935714285713798</v>
      </c>
      <c r="I221">
        <f>VLOOKUP(B221,days!$H$2:$L$12,MATCH('2026_NOX_emis_4km_bySector_all_'!A221,days!$H$1:$L$1,0),FALSE)</f>
        <v>84</v>
      </c>
      <c r="J221" t="str">
        <f t="shared" si="6"/>
        <v>84 days</v>
      </c>
      <c r="K221" t="str">
        <f t="shared" si="7"/>
        <v>MDA8 &gt;= 71 ppb</v>
      </c>
    </row>
    <row r="222" spans="1:11" x14ac:dyDescent="0.3">
      <c r="A222">
        <v>71</v>
      </c>
      <c r="B222" t="s">
        <v>33</v>
      </c>
      <c r="C222" t="s">
        <v>15</v>
      </c>
      <c r="D222">
        <v>78.387612244897895</v>
      </c>
      <c r="E222">
        <v>0.396774112244897</v>
      </c>
      <c r="F222">
        <v>1.4847971034396901</v>
      </c>
      <c r="G222">
        <v>1.4131398196696501</v>
      </c>
      <c r="H222">
        <v>6.6950102040816404</v>
      </c>
      <c r="I222">
        <f>VLOOKUP(B222,days!$H$2:$L$12,MATCH('2026_NOX_emis_4km_bySector_all_'!A222,days!$H$1:$L$1,0),FALSE)</f>
        <v>35</v>
      </c>
      <c r="J222" t="str">
        <f t="shared" si="6"/>
        <v>35 days</v>
      </c>
      <c r="K222" t="str">
        <f t="shared" si="7"/>
        <v>MDA8 &gt;= 71 ppb</v>
      </c>
    </row>
    <row r="223" spans="1:11" x14ac:dyDescent="0.3">
      <c r="A223">
        <v>71</v>
      </c>
      <c r="B223" t="s">
        <v>33</v>
      </c>
      <c r="C223" t="s">
        <v>14</v>
      </c>
      <c r="D223">
        <v>251.38552040816401</v>
      </c>
      <c r="E223">
        <v>1.2919002040816301</v>
      </c>
      <c r="F223">
        <v>4.7616770285411496</v>
      </c>
      <c r="G223">
        <v>4.6011964114742696</v>
      </c>
      <c r="H223">
        <v>13.5187040816327</v>
      </c>
      <c r="I223">
        <f>VLOOKUP(B223,days!$H$2:$L$12,MATCH('2026_NOX_emis_4km_bySector_all_'!A223,days!$H$1:$L$1,0),FALSE)</f>
        <v>35</v>
      </c>
      <c r="J223" t="str">
        <f t="shared" si="6"/>
        <v>35 days</v>
      </c>
      <c r="K223" t="str">
        <f t="shared" si="7"/>
        <v>MDA8 &gt;= 71 ppb</v>
      </c>
    </row>
    <row r="224" spans="1:11" x14ac:dyDescent="0.3">
      <c r="A224">
        <v>71</v>
      </c>
      <c r="B224" t="s">
        <v>33</v>
      </c>
      <c r="C224" t="s">
        <v>16</v>
      </c>
      <c r="D224">
        <v>82.707755102040807</v>
      </c>
      <c r="E224">
        <v>0.49256777551020298</v>
      </c>
      <c r="F224">
        <v>1.56662808944665</v>
      </c>
      <c r="G224">
        <v>1.75431590917389</v>
      </c>
      <c r="H224">
        <v>9.63539795918369</v>
      </c>
      <c r="I224">
        <f>VLOOKUP(B224,days!$H$2:$L$12,MATCH('2026_NOX_emis_4km_bySector_all_'!A224,days!$H$1:$L$1,0),FALSE)</f>
        <v>35</v>
      </c>
      <c r="J224" t="str">
        <f t="shared" si="6"/>
        <v>35 days</v>
      </c>
      <c r="K224" t="str">
        <f t="shared" si="7"/>
        <v>MDA8 &gt;= 71 ppb</v>
      </c>
    </row>
    <row r="225" spans="1:11" x14ac:dyDescent="0.3">
      <c r="A225">
        <v>71</v>
      </c>
      <c r="B225" t="s">
        <v>33</v>
      </c>
      <c r="C225" t="s">
        <v>17</v>
      </c>
      <c r="D225">
        <v>74.313132653061103</v>
      </c>
      <c r="E225">
        <v>0.38573153061224402</v>
      </c>
      <c r="F225">
        <v>1.4076194050416</v>
      </c>
      <c r="G225">
        <v>1.3738108631287</v>
      </c>
      <c r="H225">
        <v>3.8064489795918299</v>
      </c>
      <c r="I225">
        <f>VLOOKUP(B225,days!$H$2:$L$12,MATCH('2026_NOX_emis_4km_bySector_all_'!A225,days!$H$1:$L$1,0),FALSE)</f>
        <v>35</v>
      </c>
      <c r="J225" t="str">
        <f t="shared" si="6"/>
        <v>35 days</v>
      </c>
      <c r="K225" t="str">
        <f t="shared" si="7"/>
        <v>MDA8 &gt;= 71 ppb</v>
      </c>
    </row>
    <row r="226" spans="1:11" x14ac:dyDescent="0.3">
      <c r="A226">
        <v>71</v>
      </c>
      <c r="B226" t="s">
        <v>33</v>
      </c>
      <c r="C226" t="s">
        <v>13</v>
      </c>
      <c r="D226">
        <v>344.72506122448902</v>
      </c>
      <c r="E226">
        <v>1.7668380714285701</v>
      </c>
      <c r="F226">
        <v>6.5296895482679904</v>
      </c>
      <c r="G226">
        <v>6.2927221222108702</v>
      </c>
      <c r="H226">
        <v>22.263642857142798</v>
      </c>
      <c r="I226">
        <f>VLOOKUP(B226,days!$H$2:$L$12,MATCH('2026_NOX_emis_4km_bySector_all_'!A226,days!$H$1:$L$1,0),FALSE)</f>
        <v>35</v>
      </c>
      <c r="J226" t="str">
        <f t="shared" si="6"/>
        <v>35 days</v>
      </c>
      <c r="K226" t="str">
        <f t="shared" si="7"/>
        <v>MDA8 &gt;= 71 ppb</v>
      </c>
    </row>
    <row r="227" spans="1:11" x14ac:dyDescent="0.3">
      <c r="A227">
        <v>71</v>
      </c>
      <c r="B227" t="s">
        <v>33</v>
      </c>
      <c r="C227" t="s">
        <v>11</v>
      </c>
      <c r="D227">
        <v>1111.90564285714</v>
      </c>
      <c r="E227">
        <v>5.8672772448979602</v>
      </c>
      <c r="F227">
        <v>21.0614181314088</v>
      </c>
      <c r="G227">
        <v>20.896734065879201</v>
      </c>
      <c r="H227">
        <v>23.723255102040799</v>
      </c>
      <c r="I227">
        <f>VLOOKUP(B227,days!$H$2:$L$12,MATCH('2026_NOX_emis_4km_bySector_all_'!A227,days!$H$1:$L$1,0),FALSE)</f>
        <v>35</v>
      </c>
      <c r="J227" t="str">
        <f t="shared" si="6"/>
        <v>35 days</v>
      </c>
      <c r="K227" t="str">
        <f t="shared" si="7"/>
        <v>MDA8 &gt;= 71 ppb</v>
      </c>
    </row>
    <row r="228" spans="1:11" x14ac:dyDescent="0.3">
      <c r="A228">
        <v>71</v>
      </c>
      <c r="B228" t="s">
        <v>33</v>
      </c>
      <c r="C228" t="s">
        <v>9</v>
      </c>
      <c r="D228">
        <v>2170.0346224489699</v>
      </c>
      <c r="E228">
        <v>11.761144948979499</v>
      </c>
      <c r="F228">
        <v>41.104213146712098</v>
      </c>
      <c r="G228">
        <v>41.888171983486998</v>
      </c>
      <c r="H228">
        <v>33.913999999999803</v>
      </c>
      <c r="I228">
        <f>VLOOKUP(B228,days!$H$2:$L$12,MATCH('2026_NOX_emis_4km_bySector_all_'!A228,days!$H$1:$L$1,0),FALSE)</f>
        <v>35</v>
      </c>
      <c r="J228" t="str">
        <f t="shared" si="6"/>
        <v>35 days</v>
      </c>
      <c r="K228" t="str">
        <f t="shared" si="7"/>
        <v>MDA8 &gt;= 71 ppb</v>
      </c>
    </row>
    <row r="229" spans="1:11" x14ac:dyDescent="0.3">
      <c r="A229">
        <v>71</v>
      </c>
      <c r="B229" t="s">
        <v>33</v>
      </c>
      <c r="C229" t="s">
        <v>10</v>
      </c>
      <c r="D229">
        <v>688.05480612244901</v>
      </c>
      <c r="E229">
        <v>3.7110151734693799</v>
      </c>
      <c r="F229">
        <v>13.0329493893324</v>
      </c>
      <c r="G229">
        <v>13.217050082619901</v>
      </c>
      <c r="H229">
        <v>17.0058673469387</v>
      </c>
      <c r="I229">
        <f>VLOOKUP(B229,days!$H$2:$L$12,MATCH('2026_NOX_emis_4km_bySector_all_'!A229,days!$H$1:$L$1,0),FALSE)</f>
        <v>35</v>
      </c>
      <c r="J229" t="str">
        <f t="shared" si="6"/>
        <v>35 days</v>
      </c>
      <c r="K229" t="str">
        <f t="shared" si="7"/>
        <v>MDA8 &gt;= 71 ppb</v>
      </c>
    </row>
    <row r="230" spans="1:11" x14ac:dyDescent="0.3">
      <c r="A230">
        <v>71</v>
      </c>
      <c r="B230" t="s">
        <v>33</v>
      </c>
      <c r="C230" t="s">
        <v>7</v>
      </c>
      <c r="D230">
        <v>138.21393877551</v>
      </c>
      <c r="E230">
        <v>0.65817486734693798</v>
      </c>
      <c r="F230">
        <v>2.6180113167336101</v>
      </c>
      <c r="G230">
        <v>2.34413759529673</v>
      </c>
      <c r="H230">
        <v>18.105877551020399</v>
      </c>
      <c r="I230">
        <f>VLOOKUP(B230,days!$H$2:$L$12,MATCH('2026_NOX_emis_4km_bySector_all_'!A230,days!$H$1:$L$1,0),FALSE)</f>
        <v>35</v>
      </c>
      <c r="J230" t="str">
        <f t="shared" si="6"/>
        <v>35 days</v>
      </c>
      <c r="K230" t="str">
        <f t="shared" si="7"/>
        <v>MDA8 &gt;= 71 ppb</v>
      </c>
    </row>
    <row r="231" spans="1:11" x14ac:dyDescent="0.3">
      <c r="A231">
        <v>71</v>
      </c>
      <c r="B231" t="s">
        <v>33</v>
      </c>
      <c r="C231" t="s">
        <v>8</v>
      </c>
      <c r="D231">
        <v>300.97366326530602</v>
      </c>
      <c r="E231">
        <v>1.5497687755102001</v>
      </c>
      <c r="F231">
        <v>5.7009623157267102</v>
      </c>
      <c r="G231">
        <v>5.5196140583950397</v>
      </c>
      <c r="H231">
        <v>17.176948979591799</v>
      </c>
      <c r="I231">
        <f>VLOOKUP(B231,days!$H$2:$L$12,MATCH('2026_NOX_emis_4km_bySector_all_'!A231,days!$H$1:$L$1,0),FALSE)</f>
        <v>35</v>
      </c>
      <c r="J231" t="str">
        <f t="shared" si="6"/>
        <v>35 days</v>
      </c>
      <c r="K231" t="str">
        <f t="shared" si="7"/>
        <v>MDA8 &gt;= 71 ppb</v>
      </c>
    </row>
    <row r="232" spans="1:11" x14ac:dyDescent="0.3">
      <c r="A232">
        <v>71</v>
      </c>
      <c r="B232" t="s">
        <v>33</v>
      </c>
      <c r="C232" t="s">
        <v>12</v>
      </c>
      <c r="D232">
        <v>38.646653061224903</v>
      </c>
      <c r="E232">
        <v>0.196291683673468</v>
      </c>
      <c r="F232">
        <v>0.73203452534911695</v>
      </c>
      <c r="G232">
        <v>0.69910708866451599</v>
      </c>
      <c r="H232">
        <v>2.8935714285713798</v>
      </c>
      <c r="I232">
        <f>VLOOKUP(B232,days!$H$2:$L$12,MATCH('2026_NOX_emis_4km_bySector_all_'!A232,days!$H$1:$L$1,0),FALSE)</f>
        <v>35</v>
      </c>
      <c r="J232" t="str">
        <f t="shared" si="6"/>
        <v>35 days</v>
      </c>
      <c r="K232" t="str">
        <f t="shared" si="7"/>
        <v>MDA8 &gt;= 71 ppb</v>
      </c>
    </row>
    <row r="233" spans="1:11" x14ac:dyDescent="0.3">
      <c r="A233">
        <v>71</v>
      </c>
      <c r="B233" t="s">
        <v>32</v>
      </c>
      <c r="C233" t="s">
        <v>15</v>
      </c>
      <c r="D233">
        <v>123.71119387755</v>
      </c>
      <c r="E233">
        <v>0.71134904081632599</v>
      </c>
      <c r="F233">
        <v>1.89283525620735</v>
      </c>
      <c r="G233">
        <v>1.7991463879799201</v>
      </c>
      <c r="H233">
        <v>6.6950102040816404</v>
      </c>
      <c r="I233">
        <f>VLOOKUP(B233,days!$H$2:$L$12,MATCH('2026_NOX_emis_4km_bySector_all_'!A233,days!$H$1:$L$1,0),FALSE)</f>
        <v>42</v>
      </c>
      <c r="J233" t="str">
        <f t="shared" si="6"/>
        <v>42 days</v>
      </c>
      <c r="K233" t="str">
        <f t="shared" si="7"/>
        <v>MDA8 &gt;= 71 ppb</v>
      </c>
    </row>
    <row r="234" spans="1:11" x14ac:dyDescent="0.3">
      <c r="A234">
        <v>71</v>
      </c>
      <c r="B234" t="s">
        <v>32</v>
      </c>
      <c r="C234" t="s">
        <v>14</v>
      </c>
      <c r="D234">
        <v>323.61332653061203</v>
      </c>
      <c r="E234">
        <v>1.9018913367346799</v>
      </c>
      <c r="F234">
        <v>4.9514251268319196</v>
      </c>
      <c r="G234">
        <v>4.8102699694228503</v>
      </c>
      <c r="H234">
        <v>13.5187040816327</v>
      </c>
      <c r="I234">
        <f>VLOOKUP(B234,days!$H$2:$L$12,MATCH('2026_NOX_emis_4km_bySector_all_'!A234,days!$H$1:$L$1,0),FALSE)</f>
        <v>42</v>
      </c>
      <c r="J234" t="str">
        <f t="shared" si="6"/>
        <v>42 days</v>
      </c>
      <c r="K234" t="str">
        <f t="shared" si="7"/>
        <v>MDA8 &gt;= 71 ppb</v>
      </c>
    </row>
    <row r="235" spans="1:11" x14ac:dyDescent="0.3">
      <c r="A235">
        <v>71</v>
      </c>
      <c r="B235" t="s">
        <v>32</v>
      </c>
      <c r="C235" t="s">
        <v>16</v>
      </c>
      <c r="D235">
        <v>257.64096938775498</v>
      </c>
      <c r="E235">
        <v>1.2917676326530501</v>
      </c>
      <c r="F235">
        <v>3.9420192709745998</v>
      </c>
      <c r="G235">
        <v>3.2671430437722502</v>
      </c>
      <c r="H235">
        <v>9.63539795918369</v>
      </c>
      <c r="I235">
        <f>VLOOKUP(B235,days!$H$2:$L$12,MATCH('2026_NOX_emis_4km_bySector_all_'!A235,days!$H$1:$L$1,0),FALSE)</f>
        <v>42</v>
      </c>
      <c r="J235" t="str">
        <f t="shared" si="6"/>
        <v>42 days</v>
      </c>
      <c r="K235" t="str">
        <f t="shared" si="7"/>
        <v>MDA8 &gt;= 71 ppb</v>
      </c>
    </row>
    <row r="236" spans="1:11" x14ac:dyDescent="0.3">
      <c r="A236">
        <v>71</v>
      </c>
      <c r="B236" t="s">
        <v>32</v>
      </c>
      <c r="C236" t="s">
        <v>17</v>
      </c>
      <c r="D236">
        <v>91.057020408163197</v>
      </c>
      <c r="E236">
        <v>0.54489908163265199</v>
      </c>
      <c r="F236">
        <v>1.3932121512331399</v>
      </c>
      <c r="G236">
        <v>1.37816059104815</v>
      </c>
      <c r="H236">
        <v>3.8064489795918299</v>
      </c>
      <c r="I236">
        <f>VLOOKUP(B236,days!$H$2:$L$12,MATCH('2026_NOX_emis_4km_bySector_all_'!A236,days!$H$1:$L$1,0),FALSE)</f>
        <v>42</v>
      </c>
      <c r="J236" t="str">
        <f t="shared" si="6"/>
        <v>42 days</v>
      </c>
      <c r="K236" t="str">
        <f t="shared" si="7"/>
        <v>MDA8 &gt;= 71 ppb</v>
      </c>
    </row>
    <row r="237" spans="1:11" x14ac:dyDescent="0.3">
      <c r="A237">
        <v>71</v>
      </c>
      <c r="B237" t="s">
        <v>32</v>
      </c>
      <c r="C237" t="s">
        <v>13</v>
      </c>
      <c r="D237">
        <v>491.365306122449</v>
      </c>
      <c r="E237">
        <v>2.8579180714285699</v>
      </c>
      <c r="F237">
        <v>7.5181036246911699</v>
      </c>
      <c r="G237">
        <v>7.2282560041869699</v>
      </c>
      <c r="H237">
        <v>22.263642857142798</v>
      </c>
      <c r="I237">
        <f>VLOOKUP(B237,days!$H$2:$L$12,MATCH('2026_NOX_emis_4km_bySector_all_'!A237,days!$H$1:$L$1,0),FALSE)</f>
        <v>42</v>
      </c>
      <c r="J237" t="str">
        <f t="shared" si="6"/>
        <v>42 days</v>
      </c>
      <c r="K237" t="str">
        <f t="shared" si="7"/>
        <v>MDA8 &gt;= 71 ppb</v>
      </c>
    </row>
    <row r="238" spans="1:11" x14ac:dyDescent="0.3">
      <c r="A238">
        <v>71</v>
      </c>
      <c r="B238" t="s">
        <v>32</v>
      </c>
      <c r="C238" t="s">
        <v>11</v>
      </c>
      <c r="D238">
        <v>905.48273469387698</v>
      </c>
      <c r="E238">
        <v>6.0091337653061103</v>
      </c>
      <c r="F238">
        <v>13.854281010431899</v>
      </c>
      <c r="G238">
        <v>15.198321342124601</v>
      </c>
      <c r="H238">
        <v>23.723255102040799</v>
      </c>
      <c r="I238">
        <f>VLOOKUP(B238,days!$H$2:$L$12,MATCH('2026_NOX_emis_4km_bySector_all_'!A238,days!$H$1:$L$1,0),FALSE)</f>
        <v>42</v>
      </c>
      <c r="J238" t="str">
        <f t="shared" si="6"/>
        <v>42 days</v>
      </c>
      <c r="K238" t="str">
        <f t="shared" si="7"/>
        <v>MDA8 &gt;= 71 ppb</v>
      </c>
    </row>
    <row r="239" spans="1:11" x14ac:dyDescent="0.3">
      <c r="A239">
        <v>71</v>
      </c>
      <c r="B239" t="s">
        <v>32</v>
      </c>
      <c r="C239" t="s">
        <v>9</v>
      </c>
      <c r="D239">
        <v>2441.7516428571398</v>
      </c>
      <c r="E239">
        <v>15.018494173469399</v>
      </c>
      <c r="F239">
        <v>37.3598657618396</v>
      </c>
      <c r="G239">
        <v>37.984826006213297</v>
      </c>
      <c r="H239">
        <v>33.913999999999803</v>
      </c>
      <c r="I239">
        <f>VLOOKUP(B239,days!$H$2:$L$12,MATCH('2026_NOX_emis_4km_bySector_all_'!A239,days!$H$1:$L$1,0),FALSE)</f>
        <v>42</v>
      </c>
      <c r="J239" t="str">
        <f t="shared" si="6"/>
        <v>42 days</v>
      </c>
      <c r="K239" t="str">
        <f t="shared" si="7"/>
        <v>MDA8 &gt;= 71 ppb</v>
      </c>
    </row>
    <row r="240" spans="1:11" x14ac:dyDescent="0.3">
      <c r="A240">
        <v>71</v>
      </c>
      <c r="B240" t="s">
        <v>32</v>
      </c>
      <c r="C240" t="s">
        <v>10</v>
      </c>
      <c r="D240">
        <v>1023.05460204081</v>
      </c>
      <c r="E240">
        <v>6.0639725612244799</v>
      </c>
      <c r="F240">
        <v>15.6531818914039</v>
      </c>
      <c r="G240">
        <v>15.3370198093138</v>
      </c>
      <c r="H240">
        <v>17.0058673469387</v>
      </c>
      <c r="I240">
        <f>VLOOKUP(B240,days!$H$2:$L$12,MATCH('2026_NOX_emis_4km_bySector_all_'!A240,days!$H$1:$L$1,0),FALSE)</f>
        <v>42</v>
      </c>
      <c r="J240" t="str">
        <f t="shared" si="6"/>
        <v>42 days</v>
      </c>
      <c r="K240" t="str">
        <f t="shared" si="7"/>
        <v>MDA8 &gt;= 71 ppb</v>
      </c>
    </row>
    <row r="241" spans="1:11" x14ac:dyDescent="0.3">
      <c r="A241">
        <v>71</v>
      </c>
      <c r="B241" t="s">
        <v>32</v>
      </c>
      <c r="C241" t="s">
        <v>7</v>
      </c>
      <c r="D241">
        <v>429.56874489795899</v>
      </c>
      <c r="E241">
        <v>2.4993448979591801</v>
      </c>
      <c r="F241">
        <v>6.5725892687803702</v>
      </c>
      <c r="G241">
        <v>6.32135152711954</v>
      </c>
      <c r="H241">
        <v>18.105877551020399</v>
      </c>
      <c r="I241">
        <f>VLOOKUP(B241,days!$H$2:$L$12,MATCH('2026_NOX_emis_4km_bySector_all_'!A241,days!$H$1:$L$1,0),FALSE)</f>
        <v>42</v>
      </c>
      <c r="J241" t="str">
        <f t="shared" si="6"/>
        <v>42 days</v>
      </c>
      <c r="K241" t="str">
        <f t="shared" si="7"/>
        <v>MDA8 &gt;= 71 ppb</v>
      </c>
    </row>
    <row r="242" spans="1:11" x14ac:dyDescent="0.3">
      <c r="A242">
        <v>71</v>
      </c>
      <c r="B242" t="s">
        <v>32</v>
      </c>
      <c r="C242" t="s">
        <v>8</v>
      </c>
      <c r="D242">
        <v>391.292704081632</v>
      </c>
      <c r="E242">
        <v>2.31094556122448</v>
      </c>
      <c r="F242">
        <v>5.98694913990985</v>
      </c>
      <c r="G242">
        <v>5.84485129061812</v>
      </c>
      <c r="H242">
        <v>17.176948979591799</v>
      </c>
      <c r="I242">
        <f>VLOOKUP(B242,days!$H$2:$L$12,MATCH('2026_NOX_emis_4km_bySector_all_'!A242,days!$H$1:$L$1,0),FALSE)</f>
        <v>42</v>
      </c>
      <c r="J242" t="str">
        <f t="shared" si="6"/>
        <v>42 days</v>
      </c>
      <c r="K242" t="str">
        <f t="shared" si="7"/>
        <v>MDA8 &gt;= 71 ppb</v>
      </c>
    </row>
    <row r="243" spans="1:11" x14ac:dyDescent="0.3">
      <c r="A243">
        <v>71</v>
      </c>
      <c r="B243" t="s">
        <v>32</v>
      </c>
      <c r="C243" t="s">
        <v>12</v>
      </c>
      <c r="D243">
        <v>57.2230408163269</v>
      </c>
      <c r="E243">
        <v>0.32842516326530502</v>
      </c>
      <c r="F243">
        <v>0.87553749769599398</v>
      </c>
      <c r="G243">
        <v>0.830654028200285</v>
      </c>
      <c r="H243">
        <v>2.8935714285713798</v>
      </c>
      <c r="I243">
        <f>VLOOKUP(B243,days!$H$2:$L$12,MATCH('2026_NOX_emis_4km_bySector_all_'!A243,days!$H$1:$L$1,0),FALSE)</f>
        <v>42</v>
      </c>
      <c r="J243" t="str">
        <f t="shared" si="6"/>
        <v>42 days</v>
      </c>
      <c r="K243" t="str">
        <f t="shared" si="7"/>
        <v>MDA8 &gt;= 71 ppb</v>
      </c>
    </row>
    <row r="244" spans="1:11" x14ac:dyDescent="0.3">
      <c r="A244">
        <v>76</v>
      </c>
      <c r="B244" t="s">
        <v>30</v>
      </c>
      <c r="C244" t="s">
        <v>15</v>
      </c>
      <c r="D244">
        <v>97.022561224489706</v>
      </c>
      <c r="E244">
        <v>0.92947969387754903</v>
      </c>
      <c r="F244">
        <v>2.8347491932450901</v>
      </c>
      <c r="G244">
        <v>2.6776005733851198</v>
      </c>
      <c r="H244">
        <v>6.6950102040816404</v>
      </c>
      <c r="I244">
        <f>VLOOKUP(B244,days!$H$2:$L$12,MATCH('2026_NOX_emis_4km_bySector_all_'!A244,days!$H$1:$L$1,0),FALSE)</f>
        <v>16</v>
      </c>
      <c r="J244" t="str">
        <f t="shared" si="6"/>
        <v>16 days</v>
      </c>
      <c r="K244" t="str">
        <f t="shared" si="7"/>
        <v>MDA8 &gt;= 76 ppb</v>
      </c>
    </row>
    <row r="245" spans="1:11" x14ac:dyDescent="0.3">
      <c r="A245">
        <v>76</v>
      </c>
      <c r="B245" t="s">
        <v>30</v>
      </c>
      <c r="C245" t="s">
        <v>14</v>
      </c>
      <c r="D245">
        <v>206.98257142857199</v>
      </c>
      <c r="E245">
        <v>2.0228499285714201</v>
      </c>
      <c r="F245">
        <v>6.0474973033883801</v>
      </c>
      <c r="G245">
        <v>5.8273291652227099</v>
      </c>
      <c r="H245">
        <v>13.5187040816327</v>
      </c>
      <c r="I245">
        <f>VLOOKUP(B245,days!$H$2:$L$12,MATCH('2026_NOX_emis_4km_bySector_all_'!A245,days!$H$1:$L$1,0),FALSE)</f>
        <v>16</v>
      </c>
      <c r="J245" t="str">
        <f t="shared" si="6"/>
        <v>16 days</v>
      </c>
      <c r="K245" t="str">
        <f t="shared" si="7"/>
        <v>MDA8 &gt;= 76 ppb</v>
      </c>
    </row>
    <row r="246" spans="1:11" x14ac:dyDescent="0.3">
      <c r="A246">
        <v>76</v>
      </c>
      <c r="B246" t="s">
        <v>30</v>
      </c>
      <c r="C246" t="s">
        <v>16</v>
      </c>
      <c r="D246">
        <v>144.89323469387699</v>
      </c>
      <c r="E246">
        <v>1.6379024387754999</v>
      </c>
      <c r="F246">
        <v>4.2334069001207304</v>
      </c>
      <c r="G246">
        <v>4.7183908783616397</v>
      </c>
      <c r="H246">
        <v>9.63539795918369</v>
      </c>
      <c r="I246">
        <f>VLOOKUP(B246,days!$H$2:$L$12,MATCH('2026_NOX_emis_4km_bySector_all_'!A246,days!$H$1:$L$1,0),FALSE)</f>
        <v>16</v>
      </c>
      <c r="J246" t="str">
        <f t="shared" si="6"/>
        <v>16 days</v>
      </c>
      <c r="K246" t="str">
        <f t="shared" si="7"/>
        <v>MDA8 &gt;= 76 ppb</v>
      </c>
    </row>
    <row r="247" spans="1:11" x14ac:dyDescent="0.3">
      <c r="A247">
        <v>76</v>
      </c>
      <c r="B247" t="s">
        <v>30</v>
      </c>
      <c r="C247" t="s">
        <v>17</v>
      </c>
      <c r="D247">
        <v>64.140540816326507</v>
      </c>
      <c r="E247">
        <v>0.63219602040816303</v>
      </c>
      <c r="F247">
        <v>1.8740213001869399</v>
      </c>
      <c r="G247">
        <v>1.8212000088725899</v>
      </c>
      <c r="H247">
        <v>3.8064489795918299</v>
      </c>
      <c r="I247">
        <f>VLOOKUP(B247,days!$H$2:$L$12,MATCH('2026_NOX_emis_4km_bySector_all_'!A247,days!$H$1:$L$1,0),FALSE)</f>
        <v>16</v>
      </c>
      <c r="J247" t="str">
        <f t="shared" si="6"/>
        <v>16 days</v>
      </c>
      <c r="K247" t="str">
        <f t="shared" si="7"/>
        <v>MDA8 &gt;= 76 ppb</v>
      </c>
    </row>
    <row r="248" spans="1:11" x14ac:dyDescent="0.3">
      <c r="A248">
        <v>76</v>
      </c>
      <c r="B248" t="s">
        <v>30</v>
      </c>
      <c r="C248" t="s">
        <v>13</v>
      </c>
      <c r="D248">
        <v>371.336112244898</v>
      </c>
      <c r="E248">
        <v>3.5886896020408101</v>
      </c>
      <c r="F248">
        <v>10.8494841954686</v>
      </c>
      <c r="G248">
        <v>10.3381250816132</v>
      </c>
      <c r="H248">
        <v>22.263642857142798</v>
      </c>
      <c r="I248">
        <f>VLOOKUP(B248,days!$H$2:$L$12,MATCH('2026_NOX_emis_4km_bySector_all_'!A248,days!$H$1:$L$1,0),FALSE)</f>
        <v>16</v>
      </c>
      <c r="J248" t="str">
        <f t="shared" si="6"/>
        <v>16 days</v>
      </c>
      <c r="K248" t="str">
        <f t="shared" si="7"/>
        <v>MDA8 &gt;= 76 ppb</v>
      </c>
    </row>
    <row r="249" spans="1:11" x14ac:dyDescent="0.3">
      <c r="A249">
        <v>76</v>
      </c>
      <c r="B249" t="s">
        <v>30</v>
      </c>
      <c r="C249" t="s">
        <v>11</v>
      </c>
      <c r="D249">
        <v>475.23092857142802</v>
      </c>
      <c r="E249">
        <v>4.8900985612244803</v>
      </c>
      <c r="F249">
        <v>13.8850229716769</v>
      </c>
      <c r="G249">
        <v>14.0871616644155</v>
      </c>
      <c r="H249">
        <v>23.723255102040799</v>
      </c>
      <c r="I249">
        <f>VLOOKUP(B249,days!$H$2:$L$12,MATCH('2026_NOX_emis_4km_bySector_all_'!A249,days!$H$1:$L$1,0),FALSE)</f>
        <v>16</v>
      </c>
      <c r="J249" t="str">
        <f t="shared" si="6"/>
        <v>16 days</v>
      </c>
      <c r="K249" t="str">
        <f t="shared" si="7"/>
        <v>MDA8 &gt;= 76 ppb</v>
      </c>
    </row>
    <row r="250" spans="1:11" x14ac:dyDescent="0.3">
      <c r="A250">
        <v>76</v>
      </c>
      <c r="B250" t="s">
        <v>30</v>
      </c>
      <c r="C250" t="s">
        <v>9</v>
      </c>
      <c r="D250">
        <v>738.291928571428</v>
      </c>
      <c r="E250">
        <v>7.5657272448979498</v>
      </c>
      <c r="F250">
        <v>21.570987433064701</v>
      </c>
      <c r="G250">
        <v>21.7949845945564</v>
      </c>
      <c r="H250">
        <v>33.913999999999803</v>
      </c>
      <c r="I250">
        <f>VLOOKUP(B250,days!$H$2:$L$12,MATCH('2026_NOX_emis_4km_bySector_all_'!A250,days!$H$1:$L$1,0),FALSE)</f>
        <v>16</v>
      </c>
      <c r="J250" t="str">
        <f t="shared" si="6"/>
        <v>16 days</v>
      </c>
      <c r="K250" t="str">
        <f t="shared" si="7"/>
        <v>MDA8 &gt;= 76 ppb</v>
      </c>
    </row>
    <row r="251" spans="1:11" x14ac:dyDescent="0.3">
      <c r="A251">
        <v>76</v>
      </c>
      <c r="B251" t="s">
        <v>30</v>
      </c>
      <c r="C251" t="s">
        <v>10</v>
      </c>
      <c r="D251">
        <v>256.96177551020401</v>
      </c>
      <c r="E251">
        <v>2.5056129081632599</v>
      </c>
      <c r="F251">
        <v>7.5077608406663403</v>
      </c>
      <c r="G251">
        <v>7.2180496290250096</v>
      </c>
      <c r="H251">
        <v>17.0058673469387</v>
      </c>
      <c r="I251">
        <f>VLOOKUP(B251,days!$H$2:$L$12,MATCH('2026_NOX_emis_4km_bySector_all_'!A251,days!$H$1:$L$1,0),FALSE)</f>
        <v>16</v>
      </c>
      <c r="J251" t="str">
        <f t="shared" si="6"/>
        <v>16 days</v>
      </c>
      <c r="K251" t="str">
        <f t="shared" si="7"/>
        <v>MDA8 &gt;= 76 ppb</v>
      </c>
    </row>
    <row r="252" spans="1:11" x14ac:dyDescent="0.3">
      <c r="A252">
        <v>76</v>
      </c>
      <c r="B252" t="s">
        <v>30</v>
      </c>
      <c r="C252" t="s">
        <v>7</v>
      </c>
      <c r="D252">
        <v>710.64895918367301</v>
      </c>
      <c r="E252">
        <v>7.3614481530612199</v>
      </c>
      <c r="F252">
        <v>20.7633311087843</v>
      </c>
      <c r="G252">
        <v>21.2065071732254</v>
      </c>
      <c r="H252">
        <v>18.105877551020399</v>
      </c>
      <c r="I252">
        <f>VLOOKUP(B252,days!$H$2:$L$12,MATCH('2026_NOX_emis_4km_bySector_all_'!A252,days!$H$1:$L$1,0),FALSE)</f>
        <v>16</v>
      </c>
      <c r="J252" t="str">
        <f t="shared" si="6"/>
        <v>16 days</v>
      </c>
      <c r="K252" t="str">
        <f t="shared" si="7"/>
        <v>MDA8 &gt;= 76 ppb</v>
      </c>
    </row>
    <row r="253" spans="1:11" x14ac:dyDescent="0.3">
      <c r="A253">
        <v>76</v>
      </c>
      <c r="B253" t="s">
        <v>30</v>
      </c>
      <c r="C253" t="s">
        <v>8</v>
      </c>
      <c r="D253">
        <v>315.33336734693802</v>
      </c>
      <c r="E253">
        <v>3.17729631632653</v>
      </c>
      <c r="F253">
        <v>9.2132283193567392</v>
      </c>
      <c r="G253">
        <v>9.1530030128137092</v>
      </c>
      <c r="H253">
        <v>17.176948979591799</v>
      </c>
      <c r="I253">
        <f>VLOOKUP(B253,days!$H$2:$L$12,MATCH('2026_NOX_emis_4km_bySector_all_'!A253,days!$H$1:$L$1,0),FALSE)</f>
        <v>16</v>
      </c>
      <c r="J253" t="str">
        <f t="shared" si="6"/>
        <v>16 days</v>
      </c>
      <c r="K253" t="str">
        <f t="shared" si="7"/>
        <v>MDA8 &gt;= 76 ppb</v>
      </c>
    </row>
    <row r="254" spans="1:11" x14ac:dyDescent="0.3">
      <c r="A254">
        <v>76</v>
      </c>
      <c r="B254" t="s">
        <v>30</v>
      </c>
      <c r="C254" t="s">
        <v>12</v>
      </c>
      <c r="D254">
        <v>41.773377551020801</v>
      </c>
      <c r="E254">
        <v>0.40185624489795801</v>
      </c>
      <c r="F254">
        <v>1.22051043404105</v>
      </c>
      <c r="G254">
        <v>1.1576482185085</v>
      </c>
      <c r="H254">
        <v>2.8935714285713798</v>
      </c>
      <c r="I254">
        <f>VLOOKUP(B254,days!$H$2:$L$12,MATCH('2026_NOX_emis_4km_bySector_all_'!A254,days!$H$1:$L$1,0),FALSE)</f>
        <v>16</v>
      </c>
      <c r="J254" t="str">
        <f t="shared" si="6"/>
        <v>16 days</v>
      </c>
      <c r="K254" t="str">
        <f t="shared" si="7"/>
        <v>MDA8 &gt;= 76 ppb</v>
      </c>
    </row>
    <row r="255" spans="1:11" x14ac:dyDescent="0.3">
      <c r="A255">
        <v>76</v>
      </c>
      <c r="B255" t="s">
        <v>25</v>
      </c>
      <c r="C255" t="s">
        <v>15</v>
      </c>
      <c r="D255">
        <v>361.11067346938802</v>
      </c>
      <c r="E255">
        <v>4.1567626734693803</v>
      </c>
      <c r="F255">
        <v>4.4503561174390596</v>
      </c>
      <c r="G255">
        <v>4.3209253362756703</v>
      </c>
      <c r="H255">
        <v>6.6950102040816404</v>
      </c>
      <c r="I255">
        <f>VLOOKUP(B255,days!$H$2:$L$12,MATCH('2026_NOX_emis_4km_bySector_all_'!A255,days!$H$1:$L$1,0),FALSE)</f>
        <v>35</v>
      </c>
      <c r="J255" t="str">
        <f t="shared" si="6"/>
        <v>35 days</v>
      </c>
      <c r="K255" t="str">
        <f t="shared" si="7"/>
        <v>MDA8 &gt;= 76 ppb</v>
      </c>
    </row>
    <row r="256" spans="1:11" x14ac:dyDescent="0.3">
      <c r="A256">
        <v>76</v>
      </c>
      <c r="B256" t="s">
        <v>25</v>
      </c>
      <c r="C256" t="s">
        <v>14</v>
      </c>
      <c r="D256">
        <v>763.46288775509402</v>
      </c>
      <c r="E256">
        <v>8.8394386428571394</v>
      </c>
      <c r="F256">
        <v>9.4089762019915195</v>
      </c>
      <c r="G256">
        <v>9.1885338160277996</v>
      </c>
      <c r="H256">
        <v>13.5187040816327</v>
      </c>
      <c r="I256">
        <f>VLOOKUP(B256,days!$H$2:$L$12,MATCH('2026_NOX_emis_4km_bySector_all_'!A256,days!$H$1:$L$1,0),FALSE)</f>
        <v>35</v>
      </c>
      <c r="J256" t="str">
        <f t="shared" si="6"/>
        <v>35 days</v>
      </c>
      <c r="K256" t="str">
        <f t="shared" si="7"/>
        <v>MDA8 &gt;= 76 ppb</v>
      </c>
    </row>
    <row r="257" spans="1:11" x14ac:dyDescent="0.3">
      <c r="A257">
        <v>76</v>
      </c>
      <c r="B257" t="s">
        <v>25</v>
      </c>
      <c r="C257" t="s">
        <v>16</v>
      </c>
      <c r="D257">
        <v>576.60558163265205</v>
      </c>
      <c r="E257">
        <v>7.8482906632653098</v>
      </c>
      <c r="F257">
        <v>7.1061321807922599</v>
      </c>
      <c r="G257">
        <v>8.1582425164183707</v>
      </c>
      <c r="H257">
        <v>9.63539795918369</v>
      </c>
      <c r="I257">
        <f>VLOOKUP(B257,days!$H$2:$L$12,MATCH('2026_NOX_emis_4km_bySector_all_'!A257,days!$H$1:$L$1,0),FALSE)</f>
        <v>35</v>
      </c>
      <c r="J257" t="str">
        <f t="shared" si="6"/>
        <v>35 days</v>
      </c>
      <c r="K257" t="str">
        <f t="shared" si="7"/>
        <v>MDA8 &gt;= 76 ppb</v>
      </c>
    </row>
    <row r="258" spans="1:11" x14ac:dyDescent="0.3">
      <c r="A258">
        <v>76</v>
      </c>
      <c r="B258" t="s">
        <v>25</v>
      </c>
      <c r="C258" t="s">
        <v>17</v>
      </c>
      <c r="D258">
        <v>158.751918367347</v>
      </c>
      <c r="E258">
        <v>1.85008690816326</v>
      </c>
      <c r="F258">
        <v>1.9564710294313601</v>
      </c>
      <c r="G258">
        <v>1.92315222777017</v>
      </c>
      <c r="H258">
        <v>3.8064489795918299</v>
      </c>
      <c r="I258">
        <f>VLOOKUP(B258,days!$H$2:$L$12,MATCH('2026_NOX_emis_4km_bySector_all_'!A258,days!$H$1:$L$1,0),FALSE)</f>
        <v>35</v>
      </c>
      <c r="J258" t="str">
        <f t="shared" si="6"/>
        <v>35 days</v>
      </c>
      <c r="K258" t="str">
        <f t="shared" si="7"/>
        <v>MDA8 &gt;= 76 ppb</v>
      </c>
    </row>
    <row r="259" spans="1:11" x14ac:dyDescent="0.3">
      <c r="A259">
        <v>76</v>
      </c>
      <c r="B259" t="s">
        <v>25</v>
      </c>
      <c r="C259" t="s">
        <v>13</v>
      </c>
      <c r="D259">
        <v>1294.2567653061201</v>
      </c>
      <c r="E259">
        <v>14.896472673469299</v>
      </c>
      <c r="F259">
        <v>15.9505213669771</v>
      </c>
      <c r="G259">
        <v>15.484777759084601</v>
      </c>
      <c r="H259">
        <v>22.263642857142798</v>
      </c>
      <c r="I259">
        <f>VLOOKUP(B259,days!$H$2:$L$12,MATCH('2026_NOX_emis_4km_bySector_all_'!A259,days!$H$1:$L$1,0),FALSE)</f>
        <v>35</v>
      </c>
      <c r="J259" t="str">
        <f t="shared" ref="J259:J322" si="8">I259&amp;" days"</f>
        <v>35 days</v>
      </c>
      <c r="K259" t="str">
        <f t="shared" ref="K259:K322" si="9">"MDA8 &gt;= "&amp;A259&amp;" ppb"</f>
        <v>MDA8 &gt;= 76 ppb</v>
      </c>
    </row>
    <row r="260" spans="1:11" x14ac:dyDescent="0.3">
      <c r="A260">
        <v>76</v>
      </c>
      <c r="B260" t="s">
        <v>25</v>
      </c>
      <c r="C260" t="s">
        <v>11</v>
      </c>
      <c r="D260">
        <v>680.16033673469303</v>
      </c>
      <c r="E260">
        <v>8.9203419693877493</v>
      </c>
      <c r="F260">
        <v>8.3823490630864903</v>
      </c>
      <c r="G260">
        <v>9.2726322505201892</v>
      </c>
      <c r="H260">
        <v>23.723255102040799</v>
      </c>
      <c r="I260">
        <f>VLOOKUP(B260,days!$H$2:$L$12,MATCH('2026_NOX_emis_4km_bySector_all_'!A260,days!$H$1:$L$1,0),FALSE)</f>
        <v>35</v>
      </c>
      <c r="J260" t="str">
        <f t="shared" si="8"/>
        <v>35 days</v>
      </c>
      <c r="K260" t="str">
        <f t="shared" si="9"/>
        <v>MDA8 &gt;= 76 ppb</v>
      </c>
    </row>
    <row r="261" spans="1:11" x14ac:dyDescent="0.3">
      <c r="A261">
        <v>76</v>
      </c>
      <c r="B261" t="s">
        <v>25</v>
      </c>
      <c r="C261" t="s">
        <v>9</v>
      </c>
      <c r="D261">
        <v>1061.7184387755101</v>
      </c>
      <c r="E261">
        <v>13.393417673469401</v>
      </c>
      <c r="F261">
        <v>13.0847008857604</v>
      </c>
      <c r="G261">
        <v>13.922362740116199</v>
      </c>
      <c r="H261">
        <v>33.913999999999803</v>
      </c>
      <c r="I261">
        <f>VLOOKUP(B261,days!$H$2:$L$12,MATCH('2026_NOX_emis_4km_bySector_all_'!A261,days!$H$1:$L$1,0),FALSE)</f>
        <v>35</v>
      </c>
      <c r="J261" t="str">
        <f t="shared" si="8"/>
        <v>35 days</v>
      </c>
      <c r="K261" t="str">
        <f t="shared" si="9"/>
        <v>MDA8 &gt;= 76 ppb</v>
      </c>
    </row>
    <row r="262" spans="1:11" x14ac:dyDescent="0.3">
      <c r="A262">
        <v>76</v>
      </c>
      <c r="B262" t="s">
        <v>25</v>
      </c>
      <c r="C262" t="s">
        <v>10</v>
      </c>
      <c r="D262">
        <v>541.56379591836605</v>
      </c>
      <c r="E262">
        <v>7.0375853979591803</v>
      </c>
      <c r="F262">
        <v>6.6742744793256197</v>
      </c>
      <c r="G262">
        <v>7.3155201393456402</v>
      </c>
      <c r="H262">
        <v>17.0058673469387</v>
      </c>
      <c r="I262">
        <f>VLOOKUP(B262,days!$H$2:$L$12,MATCH('2026_NOX_emis_4km_bySector_all_'!A262,days!$H$1:$L$1,0),FALSE)</f>
        <v>35</v>
      </c>
      <c r="J262" t="str">
        <f t="shared" si="8"/>
        <v>35 days</v>
      </c>
      <c r="K262" t="str">
        <f t="shared" si="9"/>
        <v>MDA8 &gt;= 76 ppb</v>
      </c>
    </row>
    <row r="263" spans="1:11" x14ac:dyDescent="0.3">
      <c r="A263">
        <v>76</v>
      </c>
      <c r="B263" t="s">
        <v>25</v>
      </c>
      <c r="C263" t="s">
        <v>7</v>
      </c>
      <c r="D263">
        <v>1359.0589183673401</v>
      </c>
      <c r="E263">
        <v>13.8394477755102</v>
      </c>
      <c r="F263">
        <v>16.7491481578402</v>
      </c>
      <c r="G263">
        <v>14.386007869762601</v>
      </c>
      <c r="H263">
        <v>18.105877551020399</v>
      </c>
      <c r="I263">
        <f>VLOOKUP(B263,days!$H$2:$L$12,MATCH('2026_NOX_emis_4km_bySector_all_'!A263,days!$H$1:$L$1,0),FALSE)</f>
        <v>35</v>
      </c>
      <c r="J263" t="str">
        <f t="shared" si="8"/>
        <v>35 days</v>
      </c>
      <c r="K263" t="str">
        <f t="shared" si="9"/>
        <v>MDA8 &gt;= 76 ppb</v>
      </c>
    </row>
    <row r="264" spans="1:11" x14ac:dyDescent="0.3">
      <c r="A264">
        <v>76</v>
      </c>
      <c r="B264" t="s">
        <v>25</v>
      </c>
      <c r="C264" t="s">
        <v>8</v>
      </c>
      <c r="D264">
        <v>1154.6084183673399</v>
      </c>
      <c r="E264">
        <v>13.561928530612199</v>
      </c>
      <c r="F264">
        <v>14.2294842424904</v>
      </c>
      <c r="G264">
        <v>14.097528581724999</v>
      </c>
      <c r="H264">
        <v>17.176948979591799</v>
      </c>
      <c r="I264">
        <f>VLOOKUP(B264,days!$H$2:$L$12,MATCH('2026_NOX_emis_4km_bySector_all_'!A264,days!$H$1:$L$1,0),FALSE)</f>
        <v>35</v>
      </c>
      <c r="J264" t="str">
        <f t="shared" si="8"/>
        <v>35 days</v>
      </c>
      <c r="K264" t="str">
        <f t="shared" si="9"/>
        <v>MDA8 &gt;= 76 ppb</v>
      </c>
    </row>
    <row r="265" spans="1:11" x14ac:dyDescent="0.3">
      <c r="A265">
        <v>76</v>
      </c>
      <c r="B265" t="s">
        <v>25</v>
      </c>
      <c r="C265" t="s">
        <v>12</v>
      </c>
      <c r="D265">
        <v>162.89951020408299</v>
      </c>
      <c r="E265">
        <v>1.8569792448979601</v>
      </c>
      <c r="F265">
        <v>2.0075862748654498</v>
      </c>
      <c r="G265">
        <v>1.93031676295357</v>
      </c>
      <c r="H265">
        <v>2.8935714285713798</v>
      </c>
      <c r="I265">
        <f>VLOOKUP(B265,days!$H$2:$L$12,MATCH('2026_NOX_emis_4km_bySector_all_'!A265,days!$H$1:$L$1,0),FALSE)</f>
        <v>35</v>
      </c>
      <c r="J265" t="str">
        <f t="shared" si="8"/>
        <v>35 days</v>
      </c>
      <c r="K265" t="str">
        <f t="shared" si="9"/>
        <v>MDA8 &gt;= 76 ppb</v>
      </c>
    </row>
    <row r="266" spans="1:11" x14ac:dyDescent="0.3">
      <c r="A266">
        <v>76</v>
      </c>
      <c r="B266" t="s">
        <v>27</v>
      </c>
      <c r="C266" t="s">
        <v>15</v>
      </c>
      <c r="D266">
        <v>92.0161530612245</v>
      </c>
      <c r="E266">
        <v>0.82851226530612099</v>
      </c>
      <c r="F266">
        <v>4.2203920041860501</v>
      </c>
      <c r="G266">
        <v>4.20576839710517</v>
      </c>
      <c r="H266">
        <v>6.6950102040816404</v>
      </c>
      <c r="I266">
        <f>VLOOKUP(B266,days!$H$2:$L$12,MATCH('2026_NOX_emis_4km_bySector_all_'!A266,days!$H$1:$L$1,0),FALSE)</f>
        <v>14</v>
      </c>
      <c r="J266" t="str">
        <f t="shared" si="8"/>
        <v>14 days</v>
      </c>
      <c r="K266" t="str">
        <f t="shared" si="9"/>
        <v>MDA8 &gt;= 76 ppb</v>
      </c>
    </row>
    <row r="267" spans="1:11" x14ac:dyDescent="0.3">
      <c r="A267">
        <v>76</v>
      </c>
      <c r="B267" t="s">
        <v>27</v>
      </c>
      <c r="C267" t="s">
        <v>14</v>
      </c>
      <c r="D267">
        <v>193.71371428571399</v>
      </c>
      <c r="E267">
        <v>1.7401115102040801</v>
      </c>
      <c r="F267">
        <v>8.88482927914459</v>
      </c>
      <c r="G267">
        <v>8.8333103847909893</v>
      </c>
      <c r="H267">
        <v>13.5187040816327</v>
      </c>
      <c r="I267">
        <f>VLOOKUP(B267,days!$H$2:$L$12,MATCH('2026_NOX_emis_4km_bySector_all_'!A267,days!$H$1:$L$1,0),FALSE)</f>
        <v>14</v>
      </c>
      <c r="J267" t="str">
        <f t="shared" si="8"/>
        <v>14 days</v>
      </c>
      <c r="K267" t="str">
        <f t="shared" si="9"/>
        <v>MDA8 &gt;= 76 ppb</v>
      </c>
    </row>
    <row r="268" spans="1:11" x14ac:dyDescent="0.3">
      <c r="A268">
        <v>76</v>
      </c>
      <c r="B268" t="s">
        <v>27</v>
      </c>
      <c r="C268" t="s">
        <v>16</v>
      </c>
      <c r="D268">
        <v>202.682887755102</v>
      </c>
      <c r="E268">
        <v>1.9980897959183599</v>
      </c>
      <c r="F268">
        <v>9.2962073550044995</v>
      </c>
      <c r="G268">
        <v>10.1428829362554</v>
      </c>
      <c r="H268">
        <v>9.63539795918369</v>
      </c>
      <c r="I268">
        <f>VLOOKUP(B268,days!$H$2:$L$12,MATCH('2026_NOX_emis_4km_bySector_all_'!A268,days!$H$1:$L$1,0),FALSE)</f>
        <v>14</v>
      </c>
      <c r="J268" t="str">
        <f t="shared" si="8"/>
        <v>14 days</v>
      </c>
      <c r="K268" t="str">
        <f t="shared" si="9"/>
        <v>MDA8 &gt;= 76 ppb</v>
      </c>
    </row>
    <row r="269" spans="1:11" x14ac:dyDescent="0.3">
      <c r="A269">
        <v>76</v>
      </c>
      <c r="B269" t="s">
        <v>27</v>
      </c>
      <c r="C269" t="s">
        <v>17</v>
      </c>
      <c r="D269">
        <v>50.327663265306001</v>
      </c>
      <c r="E269">
        <v>0.44473356122448998</v>
      </c>
      <c r="F269">
        <v>2.3083171874501298</v>
      </c>
      <c r="G269">
        <v>2.2575964596479299</v>
      </c>
      <c r="H269">
        <v>3.8064489795918299</v>
      </c>
      <c r="I269">
        <f>VLOOKUP(B269,days!$H$2:$L$12,MATCH('2026_NOX_emis_4km_bySector_all_'!A269,days!$H$1:$L$1,0),FALSE)</f>
        <v>14</v>
      </c>
      <c r="J269" t="str">
        <f t="shared" si="8"/>
        <v>14 days</v>
      </c>
      <c r="K269" t="str">
        <f t="shared" si="9"/>
        <v>MDA8 &gt;= 76 ppb</v>
      </c>
    </row>
    <row r="270" spans="1:11" x14ac:dyDescent="0.3">
      <c r="A270">
        <v>76</v>
      </c>
      <c r="B270" t="s">
        <v>27</v>
      </c>
      <c r="C270" t="s">
        <v>13</v>
      </c>
      <c r="D270">
        <v>321.825602040815</v>
      </c>
      <c r="E270">
        <v>2.8508720816326498</v>
      </c>
      <c r="F270">
        <v>14.7607800631668</v>
      </c>
      <c r="G270">
        <v>14.4718529914459</v>
      </c>
      <c r="H270">
        <v>22.263642857142798</v>
      </c>
      <c r="I270">
        <f>VLOOKUP(B270,days!$H$2:$L$12,MATCH('2026_NOX_emis_4km_bySector_all_'!A270,days!$H$1:$L$1,0),FALSE)</f>
        <v>14</v>
      </c>
      <c r="J270" t="str">
        <f t="shared" si="8"/>
        <v>14 days</v>
      </c>
      <c r="K270" t="str">
        <f t="shared" si="9"/>
        <v>MDA8 &gt;= 76 ppb</v>
      </c>
    </row>
    <row r="271" spans="1:11" x14ac:dyDescent="0.3">
      <c r="A271">
        <v>76</v>
      </c>
      <c r="B271" t="s">
        <v>27</v>
      </c>
      <c r="C271" t="s">
        <v>11</v>
      </c>
      <c r="D271">
        <v>206.60005102040799</v>
      </c>
      <c r="E271">
        <v>1.9482845510204001</v>
      </c>
      <c r="F271">
        <v>9.4758710767967909</v>
      </c>
      <c r="G271">
        <v>9.8900570774559302</v>
      </c>
      <c r="H271">
        <v>23.723255102040799</v>
      </c>
      <c r="I271">
        <f>VLOOKUP(B271,days!$H$2:$L$12,MATCH('2026_NOX_emis_4km_bySector_all_'!A271,days!$H$1:$L$1,0),FALSE)</f>
        <v>14</v>
      </c>
      <c r="J271" t="str">
        <f t="shared" si="8"/>
        <v>14 days</v>
      </c>
      <c r="K271" t="str">
        <f t="shared" si="9"/>
        <v>MDA8 &gt;= 76 ppb</v>
      </c>
    </row>
    <row r="272" spans="1:11" x14ac:dyDescent="0.3">
      <c r="A272">
        <v>76</v>
      </c>
      <c r="B272" t="s">
        <v>27</v>
      </c>
      <c r="C272" t="s">
        <v>9</v>
      </c>
      <c r="D272">
        <v>378.62676530612299</v>
      </c>
      <c r="E272">
        <v>3.4734966530612201</v>
      </c>
      <c r="F272">
        <v>17.366009333226099</v>
      </c>
      <c r="G272">
        <v>17.6324757793389</v>
      </c>
      <c r="H272">
        <v>33.913999999999803</v>
      </c>
      <c r="I272">
        <f>VLOOKUP(B272,days!$H$2:$L$12,MATCH('2026_NOX_emis_4km_bySector_all_'!A272,days!$H$1:$L$1,0),FALSE)</f>
        <v>14</v>
      </c>
      <c r="J272" t="str">
        <f t="shared" si="8"/>
        <v>14 days</v>
      </c>
      <c r="K272" t="str">
        <f t="shared" si="9"/>
        <v>MDA8 &gt;= 76 ppb</v>
      </c>
    </row>
    <row r="273" spans="1:11" x14ac:dyDescent="0.3">
      <c r="A273">
        <v>76</v>
      </c>
      <c r="B273" t="s">
        <v>27</v>
      </c>
      <c r="C273" t="s">
        <v>10</v>
      </c>
      <c r="D273">
        <v>191.83153061224399</v>
      </c>
      <c r="E273">
        <v>1.6517529489795899</v>
      </c>
      <c r="F273">
        <v>8.7985014697148802</v>
      </c>
      <c r="G273">
        <v>8.3847767179123895</v>
      </c>
      <c r="H273">
        <v>17.0058673469387</v>
      </c>
      <c r="I273">
        <f>VLOOKUP(B273,days!$H$2:$L$12,MATCH('2026_NOX_emis_4km_bySector_all_'!A273,days!$H$1:$L$1,0),FALSE)</f>
        <v>14</v>
      </c>
      <c r="J273" t="str">
        <f t="shared" si="8"/>
        <v>14 days</v>
      </c>
      <c r="K273" t="str">
        <f t="shared" si="9"/>
        <v>MDA8 &gt;= 76 ppb</v>
      </c>
    </row>
    <row r="274" spans="1:11" x14ac:dyDescent="0.3">
      <c r="A274">
        <v>76</v>
      </c>
      <c r="B274" t="s">
        <v>27</v>
      </c>
      <c r="C274" t="s">
        <v>7</v>
      </c>
      <c r="D274">
        <v>181.33473469387701</v>
      </c>
      <c r="E274">
        <v>1.64411009183673</v>
      </c>
      <c r="F274">
        <v>8.3170578091222094</v>
      </c>
      <c r="G274">
        <v>8.3459793598272505</v>
      </c>
      <c r="H274">
        <v>18.105877551020399</v>
      </c>
      <c r="I274">
        <f>VLOOKUP(B274,days!$H$2:$L$12,MATCH('2026_NOX_emis_4km_bySector_all_'!A274,days!$H$1:$L$1,0),FALSE)</f>
        <v>14</v>
      </c>
      <c r="J274" t="str">
        <f t="shared" si="8"/>
        <v>14 days</v>
      </c>
      <c r="K274" t="str">
        <f t="shared" si="9"/>
        <v>MDA8 &gt;= 76 ppb</v>
      </c>
    </row>
    <row r="275" spans="1:11" x14ac:dyDescent="0.3">
      <c r="A275">
        <v>76</v>
      </c>
      <c r="B275" t="s">
        <v>27</v>
      </c>
      <c r="C275" t="s">
        <v>8</v>
      </c>
      <c r="D275">
        <v>321.03874489795902</v>
      </c>
      <c r="E275">
        <v>2.7570953979591799</v>
      </c>
      <c r="F275">
        <v>14.724690251936099</v>
      </c>
      <c r="G275">
        <v>13.9958153646119</v>
      </c>
      <c r="H275">
        <v>17.176948979591799</v>
      </c>
      <c r="I275">
        <f>VLOOKUP(B275,days!$H$2:$L$12,MATCH('2026_NOX_emis_4km_bySector_all_'!A275,days!$H$1:$L$1,0),FALSE)</f>
        <v>14</v>
      </c>
      <c r="J275" t="str">
        <f t="shared" si="8"/>
        <v>14 days</v>
      </c>
      <c r="K275" t="str">
        <f t="shared" si="9"/>
        <v>MDA8 &gt;= 76 ppb</v>
      </c>
    </row>
    <row r="276" spans="1:11" x14ac:dyDescent="0.3">
      <c r="A276">
        <v>76</v>
      </c>
      <c r="B276" t="s">
        <v>27</v>
      </c>
      <c r="C276" t="s">
        <v>12</v>
      </c>
      <c r="D276">
        <v>40.2771836734697</v>
      </c>
      <c r="E276">
        <v>0.36236790816326597</v>
      </c>
      <c r="F276">
        <v>1.8473441702517299</v>
      </c>
      <c r="G276">
        <v>1.8394845316080699</v>
      </c>
      <c r="H276">
        <v>2.8935714285713798</v>
      </c>
      <c r="I276">
        <f>VLOOKUP(B276,days!$H$2:$L$12,MATCH('2026_NOX_emis_4km_bySector_all_'!A276,days!$H$1:$L$1,0),FALSE)</f>
        <v>14</v>
      </c>
      <c r="J276" t="str">
        <f t="shared" si="8"/>
        <v>14 days</v>
      </c>
      <c r="K276" t="str">
        <f t="shared" si="9"/>
        <v>MDA8 &gt;= 76 ppb</v>
      </c>
    </row>
    <row r="277" spans="1:11" x14ac:dyDescent="0.3">
      <c r="A277">
        <v>76</v>
      </c>
      <c r="B277" t="s">
        <v>31</v>
      </c>
      <c r="C277" t="s">
        <v>15</v>
      </c>
      <c r="D277">
        <v>105.586693877551</v>
      </c>
      <c r="E277">
        <v>1.15127922448979</v>
      </c>
      <c r="F277">
        <v>2.4435058859338898</v>
      </c>
      <c r="G277">
        <v>2.5217487071356799</v>
      </c>
      <c r="H277">
        <v>6.6950102040816404</v>
      </c>
      <c r="I277">
        <f>VLOOKUP(B277,days!$H$2:$L$12,MATCH('2026_NOX_emis_4km_bySector_all_'!A277,days!$H$1:$L$1,0),FALSE)</f>
        <v>25</v>
      </c>
      <c r="J277" t="str">
        <f t="shared" si="8"/>
        <v>25 days</v>
      </c>
      <c r="K277" t="str">
        <f t="shared" si="9"/>
        <v>MDA8 &gt;= 76 ppb</v>
      </c>
    </row>
    <row r="278" spans="1:11" x14ac:dyDescent="0.3">
      <c r="A278">
        <v>76</v>
      </c>
      <c r="B278" t="s">
        <v>31</v>
      </c>
      <c r="C278" t="s">
        <v>14</v>
      </c>
      <c r="D278">
        <v>263.50561224489797</v>
      </c>
      <c r="E278">
        <v>2.8355772040816301</v>
      </c>
      <c r="F278">
        <v>6.0980933378189297</v>
      </c>
      <c r="G278">
        <v>6.2110155349542904</v>
      </c>
      <c r="H278">
        <v>13.5187040816327</v>
      </c>
      <c r="I278">
        <f>VLOOKUP(B278,days!$H$2:$L$12,MATCH('2026_NOX_emis_4km_bySector_all_'!A278,days!$H$1:$L$1,0),FALSE)</f>
        <v>25</v>
      </c>
      <c r="J278" t="str">
        <f t="shared" si="8"/>
        <v>25 days</v>
      </c>
      <c r="K278" t="str">
        <f t="shared" si="9"/>
        <v>MDA8 &gt;= 76 ppb</v>
      </c>
    </row>
    <row r="279" spans="1:11" x14ac:dyDescent="0.3">
      <c r="A279">
        <v>76</v>
      </c>
      <c r="B279" t="s">
        <v>31</v>
      </c>
      <c r="C279" t="s">
        <v>16</v>
      </c>
      <c r="D279">
        <v>141.71324489795899</v>
      </c>
      <c r="E279">
        <v>1.3469044999999999</v>
      </c>
      <c r="F279">
        <v>3.2795528991989502</v>
      </c>
      <c r="G279">
        <v>2.9502440496270101</v>
      </c>
      <c r="H279">
        <v>9.63539795918369</v>
      </c>
      <c r="I279">
        <f>VLOOKUP(B279,days!$H$2:$L$12,MATCH('2026_NOX_emis_4km_bySector_all_'!A279,days!$H$1:$L$1,0),FALSE)</f>
        <v>25</v>
      </c>
      <c r="J279" t="str">
        <f t="shared" si="8"/>
        <v>25 days</v>
      </c>
      <c r="K279" t="str">
        <f t="shared" si="9"/>
        <v>MDA8 &gt;= 76 ppb</v>
      </c>
    </row>
    <row r="280" spans="1:11" x14ac:dyDescent="0.3">
      <c r="A280">
        <v>76</v>
      </c>
      <c r="B280" t="s">
        <v>31</v>
      </c>
      <c r="C280" t="s">
        <v>17</v>
      </c>
      <c r="D280">
        <v>78.245887755102004</v>
      </c>
      <c r="E280">
        <v>0.82896418367346902</v>
      </c>
      <c r="F280">
        <v>1.8107801301311901</v>
      </c>
      <c r="G280">
        <v>1.81575356696527</v>
      </c>
      <c r="H280">
        <v>3.8064489795918299</v>
      </c>
      <c r="I280">
        <f>VLOOKUP(B280,days!$H$2:$L$12,MATCH('2026_NOX_emis_4km_bySector_all_'!A280,days!$H$1:$L$1,0),FALSE)</f>
        <v>25</v>
      </c>
      <c r="J280" t="str">
        <f t="shared" si="8"/>
        <v>25 days</v>
      </c>
      <c r="K280" t="str">
        <f t="shared" si="9"/>
        <v>MDA8 &gt;= 76 ppb</v>
      </c>
    </row>
    <row r="281" spans="1:11" x14ac:dyDescent="0.3">
      <c r="A281">
        <v>76</v>
      </c>
      <c r="B281" t="s">
        <v>31</v>
      </c>
      <c r="C281" t="s">
        <v>13</v>
      </c>
      <c r="D281">
        <v>461.08092857142799</v>
      </c>
      <c r="E281">
        <v>4.9670558367347004</v>
      </c>
      <c r="F281">
        <v>10.6704161431811</v>
      </c>
      <c r="G281">
        <v>10.879781696840199</v>
      </c>
      <c r="H281">
        <v>22.263642857142798</v>
      </c>
      <c r="I281">
        <f>VLOOKUP(B281,days!$H$2:$L$12,MATCH('2026_NOX_emis_4km_bySector_all_'!A281,days!$H$1:$L$1,0),FALSE)</f>
        <v>25</v>
      </c>
      <c r="J281" t="str">
        <f t="shared" si="8"/>
        <v>25 days</v>
      </c>
      <c r="K281" t="str">
        <f t="shared" si="9"/>
        <v>MDA8 &gt;= 76 ppb</v>
      </c>
    </row>
    <row r="282" spans="1:11" x14ac:dyDescent="0.3">
      <c r="A282">
        <v>76</v>
      </c>
      <c r="B282" t="s">
        <v>31</v>
      </c>
      <c r="C282" t="s">
        <v>11</v>
      </c>
      <c r="D282">
        <v>827.24369387754996</v>
      </c>
      <c r="E282">
        <v>8.5935500306122403</v>
      </c>
      <c r="F282">
        <v>19.144219416848902</v>
      </c>
      <c r="G282">
        <v>18.823212665029899</v>
      </c>
      <c r="H282">
        <v>23.723255102040799</v>
      </c>
      <c r="I282">
        <f>VLOOKUP(B282,days!$H$2:$L$12,MATCH('2026_NOX_emis_4km_bySector_all_'!A282,days!$H$1:$L$1,0),FALSE)</f>
        <v>25</v>
      </c>
      <c r="J282" t="str">
        <f t="shared" si="8"/>
        <v>25 days</v>
      </c>
      <c r="K282" t="str">
        <f t="shared" si="9"/>
        <v>MDA8 &gt;= 76 ppb</v>
      </c>
    </row>
    <row r="283" spans="1:11" x14ac:dyDescent="0.3">
      <c r="A283">
        <v>76</v>
      </c>
      <c r="B283" t="s">
        <v>31</v>
      </c>
      <c r="C283" t="s">
        <v>9</v>
      </c>
      <c r="D283">
        <v>1390.2244693877501</v>
      </c>
      <c r="E283">
        <v>14.5053208061224</v>
      </c>
      <c r="F283">
        <v>32.172819784070803</v>
      </c>
      <c r="G283">
        <v>31.772287044993799</v>
      </c>
      <c r="H283">
        <v>33.913999999999803</v>
      </c>
      <c r="I283">
        <f>VLOOKUP(B283,days!$H$2:$L$12,MATCH('2026_NOX_emis_4km_bySector_all_'!A283,days!$H$1:$L$1,0),FALSE)</f>
        <v>25</v>
      </c>
      <c r="J283" t="str">
        <f t="shared" si="8"/>
        <v>25 days</v>
      </c>
      <c r="K283" t="str">
        <f t="shared" si="9"/>
        <v>MDA8 &gt;= 76 ppb</v>
      </c>
    </row>
    <row r="284" spans="1:11" x14ac:dyDescent="0.3">
      <c r="A284">
        <v>76</v>
      </c>
      <c r="B284" t="s">
        <v>31</v>
      </c>
      <c r="C284" t="s">
        <v>10</v>
      </c>
      <c r="D284">
        <v>446.364306122448</v>
      </c>
      <c r="E284">
        <v>4.9773674081632597</v>
      </c>
      <c r="F284">
        <v>10.3298414717472</v>
      </c>
      <c r="G284">
        <v>10.9023680437188</v>
      </c>
      <c r="H284">
        <v>17.0058673469387</v>
      </c>
      <c r="I284">
        <f>VLOOKUP(B284,days!$H$2:$L$12,MATCH('2026_NOX_emis_4km_bySector_all_'!A284,days!$H$1:$L$1,0),FALSE)</f>
        <v>25</v>
      </c>
      <c r="J284" t="str">
        <f t="shared" si="8"/>
        <v>25 days</v>
      </c>
      <c r="K284" t="str">
        <f t="shared" si="9"/>
        <v>MDA8 &gt;= 76 ppb</v>
      </c>
    </row>
    <row r="285" spans="1:11" x14ac:dyDescent="0.3">
      <c r="A285">
        <v>76</v>
      </c>
      <c r="B285" t="s">
        <v>31</v>
      </c>
      <c r="C285" t="s">
        <v>7</v>
      </c>
      <c r="D285">
        <v>300.649581632653</v>
      </c>
      <c r="E285">
        <v>3.0573259795918299</v>
      </c>
      <c r="F285">
        <v>6.9576856263243902</v>
      </c>
      <c r="G285">
        <v>6.6967314899170001</v>
      </c>
      <c r="H285">
        <v>18.105877551020399</v>
      </c>
      <c r="I285">
        <f>VLOOKUP(B285,days!$H$2:$L$12,MATCH('2026_NOX_emis_4km_bySector_all_'!A285,days!$H$1:$L$1,0),FALSE)</f>
        <v>25</v>
      </c>
      <c r="J285" t="str">
        <f t="shared" si="8"/>
        <v>25 days</v>
      </c>
      <c r="K285" t="str">
        <f t="shared" si="9"/>
        <v>MDA8 &gt;= 76 ppb</v>
      </c>
    </row>
    <row r="286" spans="1:11" x14ac:dyDescent="0.3">
      <c r="A286">
        <v>76</v>
      </c>
      <c r="B286" t="s">
        <v>31</v>
      </c>
      <c r="C286" t="s">
        <v>8</v>
      </c>
      <c r="D286">
        <v>258.306357142857</v>
      </c>
      <c r="E286">
        <v>2.8605677346938698</v>
      </c>
      <c r="F286">
        <v>5.9777712595555403</v>
      </c>
      <c r="G286">
        <v>6.2657545043732901</v>
      </c>
      <c r="H286">
        <v>17.176948979591799</v>
      </c>
      <c r="I286">
        <f>VLOOKUP(B286,days!$H$2:$L$12,MATCH('2026_NOX_emis_4km_bySector_all_'!A286,days!$H$1:$L$1,0),FALSE)</f>
        <v>25</v>
      </c>
      <c r="J286" t="str">
        <f t="shared" si="8"/>
        <v>25 days</v>
      </c>
      <c r="K286" t="str">
        <f t="shared" si="9"/>
        <v>MDA8 &gt;= 76 ppb</v>
      </c>
    </row>
    <row r="287" spans="1:11" x14ac:dyDescent="0.3">
      <c r="A287">
        <v>76</v>
      </c>
      <c r="B287" t="s">
        <v>31</v>
      </c>
      <c r="C287" t="s">
        <v>12</v>
      </c>
      <c r="D287">
        <v>48.194000000000401</v>
      </c>
      <c r="E287">
        <v>0.53008985714285595</v>
      </c>
      <c r="F287">
        <v>1.1153140451889501</v>
      </c>
      <c r="G287">
        <v>1.1611026964445801</v>
      </c>
      <c r="H287">
        <v>2.8935714285713798</v>
      </c>
      <c r="I287">
        <f>VLOOKUP(B287,days!$H$2:$L$12,MATCH('2026_NOX_emis_4km_bySector_all_'!A287,days!$H$1:$L$1,0),FALSE)</f>
        <v>25</v>
      </c>
      <c r="J287" t="str">
        <f t="shared" si="8"/>
        <v>25 days</v>
      </c>
      <c r="K287" t="str">
        <f t="shared" si="9"/>
        <v>MDA8 &gt;= 76 ppb</v>
      </c>
    </row>
    <row r="288" spans="1:11" x14ac:dyDescent="0.3">
      <c r="A288">
        <v>76</v>
      </c>
      <c r="B288" t="s">
        <v>24</v>
      </c>
      <c r="C288" t="s">
        <v>15</v>
      </c>
      <c r="D288">
        <v>634.59719387755194</v>
      </c>
      <c r="E288">
        <v>7.9952425510203797</v>
      </c>
      <c r="F288">
        <v>4.6652529701715304</v>
      </c>
      <c r="G288">
        <v>4.6260712092423599</v>
      </c>
      <c r="H288">
        <v>6.6950102040816404</v>
      </c>
      <c r="I288">
        <f>VLOOKUP(B288,days!$H$2:$L$12,MATCH('2026_NOX_emis_4km_bySector_all_'!A288,days!$H$1:$L$1,0),FALSE)</f>
        <v>59</v>
      </c>
      <c r="J288" t="str">
        <f t="shared" si="8"/>
        <v>59 days</v>
      </c>
      <c r="K288" t="str">
        <f t="shared" si="9"/>
        <v>MDA8 &gt;= 76 ppb</v>
      </c>
    </row>
    <row r="289" spans="1:11" x14ac:dyDescent="0.3">
      <c r="A289">
        <v>76</v>
      </c>
      <c r="B289" t="s">
        <v>24</v>
      </c>
      <c r="C289" t="s">
        <v>14</v>
      </c>
      <c r="D289">
        <v>1337.90954081632</v>
      </c>
      <c r="E289">
        <v>16.8270686020408</v>
      </c>
      <c r="F289">
        <v>9.8356666548995797</v>
      </c>
      <c r="G289">
        <v>9.7361921291446194</v>
      </c>
      <c r="H289">
        <v>13.5187040816327</v>
      </c>
      <c r="I289">
        <f>VLOOKUP(B289,days!$H$2:$L$12,MATCH('2026_NOX_emis_4km_bySector_all_'!A289,days!$H$1:$L$1,0),FALSE)</f>
        <v>59</v>
      </c>
      <c r="J289" t="str">
        <f t="shared" si="8"/>
        <v>59 days</v>
      </c>
      <c r="K289" t="str">
        <f t="shared" si="9"/>
        <v>MDA8 &gt;= 76 ppb</v>
      </c>
    </row>
    <row r="290" spans="1:11" x14ac:dyDescent="0.3">
      <c r="A290">
        <v>76</v>
      </c>
      <c r="B290" t="s">
        <v>24</v>
      </c>
      <c r="C290" t="s">
        <v>16</v>
      </c>
      <c r="D290">
        <v>501.13502040816297</v>
      </c>
      <c r="E290">
        <v>6.2720704897959196</v>
      </c>
      <c r="F290">
        <v>3.6841033414138802</v>
      </c>
      <c r="G290">
        <v>3.62903871021153</v>
      </c>
      <c r="H290">
        <v>9.63539795918369</v>
      </c>
      <c r="I290">
        <f>VLOOKUP(B290,days!$H$2:$L$12,MATCH('2026_NOX_emis_4km_bySector_all_'!A290,days!$H$1:$L$1,0),FALSE)</f>
        <v>59</v>
      </c>
      <c r="J290" t="str">
        <f t="shared" si="8"/>
        <v>59 days</v>
      </c>
      <c r="K290" t="str">
        <f t="shared" si="9"/>
        <v>MDA8 &gt;= 76 ppb</v>
      </c>
    </row>
    <row r="291" spans="1:11" x14ac:dyDescent="0.3">
      <c r="A291">
        <v>76</v>
      </c>
      <c r="B291" t="s">
        <v>24</v>
      </c>
      <c r="C291" t="s">
        <v>17</v>
      </c>
      <c r="D291">
        <v>302.86834693877501</v>
      </c>
      <c r="E291">
        <v>3.8228424489795798</v>
      </c>
      <c r="F291">
        <v>2.2265422361758902</v>
      </c>
      <c r="G291">
        <v>2.2119080538009399</v>
      </c>
      <c r="H291">
        <v>3.8064489795918299</v>
      </c>
      <c r="I291">
        <f>VLOOKUP(B291,days!$H$2:$L$12,MATCH('2026_NOX_emis_4km_bySector_all_'!A291,days!$H$1:$L$1,0),FALSE)</f>
        <v>59</v>
      </c>
      <c r="J291" t="str">
        <f t="shared" si="8"/>
        <v>59 days</v>
      </c>
      <c r="K291" t="str">
        <f t="shared" si="9"/>
        <v>MDA8 &gt;= 76 ppb</v>
      </c>
    </row>
    <row r="292" spans="1:11" x14ac:dyDescent="0.3">
      <c r="A292">
        <v>76</v>
      </c>
      <c r="B292" t="s">
        <v>24</v>
      </c>
      <c r="C292" t="s">
        <v>13</v>
      </c>
      <c r="D292">
        <v>2326.1050612244799</v>
      </c>
      <c r="E292">
        <v>29.170610897959101</v>
      </c>
      <c r="F292">
        <v>17.100404241469899</v>
      </c>
      <c r="G292">
        <v>16.878202552321099</v>
      </c>
      <c r="H292">
        <v>22.263642857142798</v>
      </c>
      <c r="I292">
        <f>VLOOKUP(B292,days!$H$2:$L$12,MATCH('2026_NOX_emis_4km_bySector_all_'!A292,days!$H$1:$L$1,0),FALSE)</f>
        <v>59</v>
      </c>
      <c r="J292" t="str">
        <f t="shared" si="8"/>
        <v>59 days</v>
      </c>
      <c r="K292" t="str">
        <f t="shared" si="9"/>
        <v>MDA8 &gt;= 76 ppb</v>
      </c>
    </row>
    <row r="293" spans="1:11" x14ac:dyDescent="0.3">
      <c r="A293">
        <v>76</v>
      </c>
      <c r="B293" t="s">
        <v>24</v>
      </c>
      <c r="C293" t="s">
        <v>11</v>
      </c>
      <c r="D293">
        <v>1106.5489897959101</v>
      </c>
      <c r="E293">
        <v>14.5470581428571</v>
      </c>
      <c r="F293">
        <v>8.1348152987291993</v>
      </c>
      <c r="G293">
        <v>8.4169712706535993</v>
      </c>
      <c r="H293">
        <v>23.723255102040799</v>
      </c>
      <c r="I293">
        <f>VLOOKUP(B293,days!$H$2:$L$12,MATCH('2026_NOX_emis_4km_bySector_all_'!A293,days!$H$1:$L$1,0),FALSE)</f>
        <v>59</v>
      </c>
      <c r="J293" t="str">
        <f t="shared" si="8"/>
        <v>59 days</v>
      </c>
      <c r="K293" t="str">
        <f t="shared" si="9"/>
        <v>MDA8 &gt;= 76 ppb</v>
      </c>
    </row>
    <row r="294" spans="1:11" x14ac:dyDescent="0.3">
      <c r="A294">
        <v>76</v>
      </c>
      <c r="B294" t="s">
        <v>24</v>
      </c>
      <c r="C294" t="s">
        <v>9</v>
      </c>
      <c r="D294">
        <v>1745.21090816326</v>
      </c>
      <c r="E294">
        <v>22.469130275510199</v>
      </c>
      <c r="F294">
        <v>12.8299501659244</v>
      </c>
      <c r="G294">
        <v>13.000705857383499</v>
      </c>
      <c r="H294">
        <v>33.913999999999803</v>
      </c>
      <c r="I294">
        <f>VLOOKUP(B294,days!$H$2:$L$12,MATCH('2026_NOX_emis_4km_bySector_all_'!A294,days!$H$1:$L$1,0),FALSE)</f>
        <v>59</v>
      </c>
      <c r="J294" t="str">
        <f t="shared" si="8"/>
        <v>59 days</v>
      </c>
      <c r="K294" t="str">
        <f t="shared" si="9"/>
        <v>MDA8 &gt;= 76 ppb</v>
      </c>
    </row>
    <row r="295" spans="1:11" x14ac:dyDescent="0.3">
      <c r="A295">
        <v>76</v>
      </c>
      <c r="B295" t="s">
        <v>24</v>
      </c>
      <c r="C295" t="s">
        <v>10</v>
      </c>
      <c r="D295">
        <v>762.68281632652997</v>
      </c>
      <c r="E295">
        <v>9.8982130918367393</v>
      </c>
      <c r="F295">
        <v>5.6068767849810204</v>
      </c>
      <c r="G295">
        <v>5.7271356453404403</v>
      </c>
      <c r="H295">
        <v>17.0058673469387</v>
      </c>
      <c r="I295">
        <f>VLOOKUP(B295,days!$H$2:$L$12,MATCH('2026_NOX_emis_4km_bySector_all_'!A295,days!$H$1:$L$1,0),FALSE)</f>
        <v>59</v>
      </c>
      <c r="J295" t="str">
        <f t="shared" si="8"/>
        <v>59 days</v>
      </c>
      <c r="K295" t="str">
        <f t="shared" si="9"/>
        <v>MDA8 &gt;= 76 ppb</v>
      </c>
    </row>
    <row r="296" spans="1:11" x14ac:dyDescent="0.3">
      <c r="A296">
        <v>76</v>
      </c>
      <c r="B296" t="s">
        <v>24</v>
      </c>
      <c r="C296" t="s">
        <v>7</v>
      </c>
      <c r="D296">
        <v>2559.1738265306099</v>
      </c>
      <c r="E296">
        <v>32.533990551020302</v>
      </c>
      <c r="F296">
        <v>18.813813566454101</v>
      </c>
      <c r="G296">
        <v>18.8242640607106</v>
      </c>
      <c r="H296">
        <v>18.105877551020399</v>
      </c>
      <c r="I296">
        <f>VLOOKUP(B296,days!$H$2:$L$12,MATCH('2026_NOX_emis_4km_bySector_all_'!A296,days!$H$1:$L$1,0),FALSE)</f>
        <v>59</v>
      </c>
      <c r="J296" t="str">
        <f t="shared" si="8"/>
        <v>59 days</v>
      </c>
      <c r="K296" t="str">
        <f t="shared" si="9"/>
        <v>MDA8 &gt;= 76 ppb</v>
      </c>
    </row>
    <row r="297" spans="1:11" x14ac:dyDescent="0.3">
      <c r="A297">
        <v>76</v>
      </c>
      <c r="B297" t="s">
        <v>24</v>
      </c>
      <c r="C297" t="s">
        <v>8</v>
      </c>
      <c r="D297">
        <v>2027.1053367346899</v>
      </c>
      <c r="E297">
        <v>25.528644204081601</v>
      </c>
      <c r="F297">
        <v>14.9023022545493</v>
      </c>
      <c r="G297">
        <v>14.7709497504139</v>
      </c>
      <c r="H297">
        <v>17.176948979591799</v>
      </c>
      <c r="I297">
        <f>VLOOKUP(B297,days!$H$2:$L$12,MATCH('2026_NOX_emis_4km_bySector_all_'!A297,days!$H$1:$L$1,0),FALSE)</f>
        <v>59</v>
      </c>
      <c r="J297" t="str">
        <f t="shared" si="8"/>
        <v>59 days</v>
      </c>
      <c r="K297" t="str">
        <f t="shared" si="9"/>
        <v>MDA8 &gt;= 76 ppb</v>
      </c>
    </row>
    <row r="298" spans="1:11" x14ac:dyDescent="0.3">
      <c r="A298">
        <v>76</v>
      </c>
      <c r="B298" t="s">
        <v>24</v>
      </c>
      <c r="C298" t="s">
        <v>12</v>
      </c>
      <c r="D298">
        <v>299.29496938774997</v>
      </c>
      <c r="E298">
        <v>3.7652082959183599</v>
      </c>
      <c r="F298">
        <v>2.20027248523111</v>
      </c>
      <c r="G298">
        <v>2.1785607607770898</v>
      </c>
      <c r="H298">
        <v>2.8935714285713798</v>
      </c>
      <c r="I298">
        <f>VLOOKUP(B298,days!$H$2:$L$12,MATCH('2026_NOX_emis_4km_bySector_all_'!A298,days!$H$1:$L$1,0),FALSE)</f>
        <v>59</v>
      </c>
      <c r="J298" t="str">
        <f t="shared" si="8"/>
        <v>59 days</v>
      </c>
      <c r="K298" t="str">
        <f t="shared" si="9"/>
        <v>MDA8 &gt;= 76 ppb</v>
      </c>
    </row>
    <row r="299" spans="1:11" x14ac:dyDescent="0.3">
      <c r="A299">
        <v>76</v>
      </c>
      <c r="B299" t="s">
        <v>1</v>
      </c>
      <c r="C299" t="s">
        <v>15</v>
      </c>
      <c r="D299">
        <v>438.76415306122402</v>
      </c>
      <c r="E299">
        <v>4.8868049081632599</v>
      </c>
      <c r="F299">
        <v>3.0968846305229301</v>
      </c>
      <c r="G299">
        <v>2.9662115124289099</v>
      </c>
      <c r="H299">
        <v>6.6950102040816404</v>
      </c>
      <c r="I299">
        <f>VLOOKUP(B299,days!$H$2:$L$12,MATCH('2026_NOX_emis_4km_bySector_all_'!A299,days!$H$1:$L$1,0),FALSE)</f>
        <v>62</v>
      </c>
      <c r="J299" t="str">
        <f t="shared" si="8"/>
        <v>62 days</v>
      </c>
      <c r="K299" t="str">
        <f t="shared" si="9"/>
        <v>MDA8 &gt;= 76 ppb</v>
      </c>
    </row>
    <row r="300" spans="1:11" x14ac:dyDescent="0.3">
      <c r="A300">
        <v>76</v>
      </c>
      <c r="B300" t="s">
        <v>1</v>
      </c>
      <c r="C300" t="s">
        <v>14</v>
      </c>
      <c r="D300">
        <v>972.776530612241</v>
      </c>
      <c r="E300">
        <v>11.008554520408101</v>
      </c>
      <c r="F300">
        <v>6.8660501674258203</v>
      </c>
      <c r="G300">
        <v>6.6820144792539198</v>
      </c>
      <c r="H300">
        <v>13.5187040816327</v>
      </c>
      <c r="I300">
        <f>VLOOKUP(B300,days!$H$2:$L$12,MATCH('2026_NOX_emis_4km_bySector_all_'!A300,days!$H$1:$L$1,0),FALSE)</f>
        <v>62</v>
      </c>
      <c r="J300" t="str">
        <f t="shared" si="8"/>
        <v>62 days</v>
      </c>
      <c r="K300" t="str">
        <f t="shared" si="9"/>
        <v>MDA8 &gt;= 76 ppb</v>
      </c>
    </row>
    <row r="301" spans="1:11" x14ac:dyDescent="0.3">
      <c r="A301">
        <v>76</v>
      </c>
      <c r="B301" t="s">
        <v>1</v>
      </c>
      <c r="C301" t="s">
        <v>16</v>
      </c>
      <c r="D301">
        <v>492.62424489795899</v>
      </c>
      <c r="E301">
        <v>6.5088775918367396</v>
      </c>
      <c r="F301">
        <v>3.4770398675540202</v>
      </c>
      <c r="G301">
        <v>3.9507833868394102</v>
      </c>
      <c r="H301">
        <v>9.63539795918369</v>
      </c>
      <c r="I301">
        <f>VLOOKUP(B301,days!$H$2:$L$12,MATCH('2026_NOX_emis_4km_bySector_all_'!A301,days!$H$1:$L$1,0),FALSE)</f>
        <v>62</v>
      </c>
      <c r="J301" t="str">
        <f t="shared" si="8"/>
        <v>62 days</v>
      </c>
      <c r="K301" t="str">
        <f t="shared" si="9"/>
        <v>MDA8 &gt;= 76 ppb</v>
      </c>
    </row>
    <row r="302" spans="1:11" x14ac:dyDescent="0.3">
      <c r="A302">
        <v>76</v>
      </c>
      <c r="B302" t="s">
        <v>1</v>
      </c>
      <c r="C302" t="s">
        <v>17</v>
      </c>
      <c r="D302">
        <v>274.031306122449</v>
      </c>
      <c r="E302">
        <v>3.0944499285714202</v>
      </c>
      <c r="F302">
        <v>1.93416744347006</v>
      </c>
      <c r="G302">
        <v>1.87828103950507</v>
      </c>
      <c r="H302">
        <v>3.8064489795918299</v>
      </c>
      <c r="I302">
        <f>VLOOKUP(B302,days!$H$2:$L$12,MATCH('2026_NOX_emis_4km_bySector_all_'!A302,days!$H$1:$L$1,0),FALSE)</f>
        <v>62</v>
      </c>
      <c r="J302" t="str">
        <f t="shared" si="8"/>
        <v>62 days</v>
      </c>
      <c r="K302" t="str">
        <f t="shared" si="9"/>
        <v>MDA8 &gt;= 76 ppb</v>
      </c>
    </row>
    <row r="303" spans="1:11" x14ac:dyDescent="0.3">
      <c r="A303">
        <v>76</v>
      </c>
      <c r="B303" t="s">
        <v>1</v>
      </c>
      <c r="C303" t="s">
        <v>13</v>
      </c>
      <c r="D303">
        <v>1780.3486122448901</v>
      </c>
      <c r="E303">
        <v>19.728577612244798</v>
      </c>
      <c r="F303">
        <v>12.566054486827399</v>
      </c>
      <c r="G303">
        <v>11.974927409017999</v>
      </c>
      <c r="H303">
        <v>22.263642857142798</v>
      </c>
      <c r="I303">
        <f>VLOOKUP(B303,days!$H$2:$L$12,MATCH('2026_NOX_emis_4km_bySector_all_'!A303,days!$H$1:$L$1,0),FALSE)</f>
        <v>62</v>
      </c>
      <c r="J303" t="str">
        <f t="shared" si="8"/>
        <v>62 days</v>
      </c>
      <c r="K303" t="str">
        <f t="shared" si="9"/>
        <v>MDA8 &gt;= 76 ppb</v>
      </c>
    </row>
    <row r="304" spans="1:11" x14ac:dyDescent="0.3">
      <c r="A304">
        <v>76</v>
      </c>
      <c r="B304" t="s">
        <v>1</v>
      </c>
      <c r="C304" t="s">
        <v>11</v>
      </c>
      <c r="D304">
        <v>1925.07228571428</v>
      </c>
      <c r="E304">
        <v>23.023846938775399</v>
      </c>
      <c r="F304">
        <v>13.587542949166799</v>
      </c>
      <c r="G304">
        <v>13.9751025738954</v>
      </c>
      <c r="H304">
        <v>23.723255102040799</v>
      </c>
      <c r="I304">
        <f>VLOOKUP(B304,days!$H$2:$L$12,MATCH('2026_NOX_emis_4km_bySector_all_'!A304,days!$H$1:$L$1,0),FALSE)</f>
        <v>62</v>
      </c>
      <c r="J304" t="str">
        <f t="shared" si="8"/>
        <v>62 days</v>
      </c>
      <c r="K304" t="str">
        <f t="shared" si="9"/>
        <v>MDA8 &gt;= 76 ppb</v>
      </c>
    </row>
    <row r="305" spans="1:11" x14ac:dyDescent="0.3">
      <c r="A305">
        <v>76</v>
      </c>
      <c r="B305" t="s">
        <v>1</v>
      </c>
      <c r="C305" t="s">
        <v>9</v>
      </c>
      <c r="D305">
        <v>3089.4980306122402</v>
      </c>
      <c r="E305">
        <v>37.015072346938801</v>
      </c>
      <c r="F305">
        <v>21.8062913760842</v>
      </c>
      <c r="G305">
        <v>22.4675500234253</v>
      </c>
      <c r="H305">
        <v>33.913999999999803</v>
      </c>
      <c r="I305">
        <f>VLOOKUP(B305,days!$H$2:$L$12,MATCH('2026_NOX_emis_4km_bySector_all_'!A305,days!$H$1:$L$1,0),FALSE)</f>
        <v>62</v>
      </c>
      <c r="J305" t="str">
        <f t="shared" si="8"/>
        <v>62 days</v>
      </c>
      <c r="K305" t="str">
        <f t="shared" si="9"/>
        <v>MDA8 &gt;= 76 ppb</v>
      </c>
    </row>
    <row r="306" spans="1:11" x14ac:dyDescent="0.3">
      <c r="A306">
        <v>76</v>
      </c>
      <c r="B306" t="s">
        <v>1</v>
      </c>
      <c r="C306" t="s">
        <v>10</v>
      </c>
      <c r="D306">
        <v>1076.84159183673</v>
      </c>
      <c r="E306">
        <v>12.998997867346899</v>
      </c>
      <c r="F306">
        <v>7.6005620605056299</v>
      </c>
      <c r="G306">
        <v>7.8901813861555503</v>
      </c>
      <c r="H306">
        <v>17.0058673469387</v>
      </c>
      <c r="I306">
        <f>VLOOKUP(B306,days!$H$2:$L$12,MATCH('2026_NOX_emis_4km_bySector_all_'!A306,days!$H$1:$L$1,0),FALSE)</f>
        <v>62</v>
      </c>
      <c r="J306" t="str">
        <f t="shared" si="8"/>
        <v>62 days</v>
      </c>
      <c r="K306" t="str">
        <f t="shared" si="9"/>
        <v>MDA8 &gt;= 76 ppb</v>
      </c>
    </row>
    <row r="307" spans="1:11" x14ac:dyDescent="0.3">
      <c r="A307">
        <v>76</v>
      </c>
      <c r="B307" t="s">
        <v>1</v>
      </c>
      <c r="C307" t="s">
        <v>7</v>
      </c>
      <c r="D307">
        <v>2752.01540816326</v>
      </c>
      <c r="E307">
        <v>31.1878653367346</v>
      </c>
      <c r="F307">
        <v>19.424271926138498</v>
      </c>
      <c r="G307">
        <v>18.930529650440899</v>
      </c>
      <c r="H307">
        <v>18.105877551020399</v>
      </c>
      <c r="I307">
        <f>VLOOKUP(B307,days!$H$2:$L$12,MATCH('2026_NOX_emis_4km_bySector_all_'!A307,days!$H$1:$L$1,0),FALSE)</f>
        <v>62</v>
      </c>
      <c r="J307" t="str">
        <f t="shared" si="8"/>
        <v>62 days</v>
      </c>
      <c r="K307" t="str">
        <f t="shared" si="9"/>
        <v>MDA8 &gt;= 76 ppb</v>
      </c>
    </row>
    <row r="308" spans="1:11" x14ac:dyDescent="0.3">
      <c r="A308">
        <v>76</v>
      </c>
      <c r="B308" t="s">
        <v>1</v>
      </c>
      <c r="C308" t="s">
        <v>8</v>
      </c>
      <c r="D308">
        <v>1157.31994897959</v>
      </c>
      <c r="E308">
        <v>12.976280214285699</v>
      </c>
      <c r="F308">
        <v>8.1685943065005997</v>
      </c>
      <c r="G308">
        <v>7.8763921383112203</v>
      </c>
      <c r="H308">
        <v>17.176948979591799</v>
      </c>
      <c r="I308">
        <f>VLOOKUP(B308,days!$H$2:$L$12,MATCH('2026_NOX_emis_4km_bySector_all_'!A308,days!$H$1:$L$1,0),FALSE)</f>
        <v>62</v>
      </c>
      <c r="J308" t="str">
        <f t="shared" si="8"/>
        <v>62 days</v>
      </c>
      <c r="K308" t="str">
        <f t="shared" si="9"/>
        <v>MDA8 &gt;= 76 ppb</v>
      </c>
    </row>
    <row r="309" spans="1:11" x14ac:dyDescent="0.3">
      <c r="A309">
        <v>76</v>
      </c>
      <c r="B309" t="s">
        <v>1</v>
      </c>
      <c r="C309" t="s">
        <v>12</v>
      </c>
      <c r="D309">
        <v>208.62840816326599</v>
      </c>
      <c r="E309">
        <v>2.3197099387755098</v>
      </c>
      <c r="F309">
        <v>1.4725407858037001</v>
      </c>
      <c r="G309">
        <v>1.4080264007260801</v>
      </c>
      <c r="H309">
        <v>2.8935714285713798</v>
      </c>
      <c r="I309">
        <f>VLOOKUP(B309,days!$H$2:$L$12,MATCH('2026_NOX_emis_4km_bySector_all_'!A309,days!$H$1:$L$1,0),FALSE)</f>
        <v>62</v>
      </c>
      <c r="J309" t="str">
        <f t="shared" si="8"/>
        <v>62 days</v>
      </c>
      <c r="K309" t="str">
        <f t="shared" si="9"/>
        <v>MDA8 &gt;= 76 ppb</v>
      </c>
    </row>
    <row r="310" spans="1:11" x14ac:dyDescent="0.3">
      <c r="A310">
        <v>76</v>
      </c>
      <c r="B310" t="s">
        <v>28</v>
      </c>
      <c r="C310" t="s">
        <v>15</v>
      </c>
      <c r="D310">
        <v>733.10656122448904</v>
      </c>
      <c r="E310">
        <v>9.0280261632652898</v>
      </c>
      <c r="F310">
        <v>3.2549928725931601</v>
      </c>
      <c r="G310">
        <v>3.33666173576432</v>
      </c>
      <c r="H310">
        <v>6.6950102040816404</v>
      </c>
      <c r="I310">
        <f>VLOOKUP(B310,days!$H$2:$L$12,MATCH('2026_NOX_emis_4km_bySector_all_'!A310,days!$H$1:$L$1,0),FALSE)</f>
        <v>74</v>
      </c>
      <c r="J310" t="str">
        <f t="shared" si="8"/>
        <v>74 days</v>
      </c>
      <c r="K310" t="str">
        <f t="shared" si="9"/>
        <v>MDA8 &gt;= 76 ppb</v>
      </c>
    </row>
    <row r="311" spans="1:11" x14ac:dyDescent="0.3">
      <c r="A311">
        <v>76</v>
      </c>
      <c r="B311" t="s">
        <v>28</v>
      </c>
      <c r="C311" t="s">
        <v>14</v>
      </c>
      <c r="D311">
        <v>1686.46097959183</v>
      </c>
      <c r="E311">
        <v>20.578955326530501</v>
      </c>
      <c r="F311">
        <v>7.4878861530158396</v>
      </c>
      <c r="G311">
        <v>7.6057613877364503</v>
      </c>
      <c r="H311">
        <v>13.5187040816327</v>
      </c>
      <c r="I311">
        <f>VLOOKUP(B311,days!$H$2:$L$12,MATCH('2026_NOX_emis_4km_bySector_all_'!A311,days!$H$1:$L$1,0),FALSE)</f>
        <v>74</v>
      </c>
      <c r="J311" t="str">
        <f t="shared" si="8"/>
        <v>74 days</v>
      </c>
      <c r="K311" t="str">
        <f t="shared" si="9"/>
        <v>MDA8 &gt;= 76 ppb</v>
      </c>
    </row>
    <row r="312" spans="1:11" x14ac:dyDescent="0.3">
      <c r="A312">
        <v>76</v>
      </c>
      <c r="B312" t="s">
        <v>28</v>
      </c>
      <c r="C312" t="s">
        <v>16</v>
      </c>
      <c r="D312">
        <v>769.29865306122394</v>
      </c>
      <c r="E312">
        <v>8.4777913775510196</v>
      </c>
      <c r="F312">
        <v>3.4156857475498899</v>
      </c>
      <c r="G312">
        <v>3.1333008546616798</v>
      </c>
      <c r="H312">
        <v>9.63539795918369</v>
      </c>
      <c r="I312">
        <f>VLOOKUP(B312,days!$H$2:$L$12,MATCH('2026_NOX_emis_4km_bySector_all_'!A312,days!$H$1:$L$1,0),FALSE)</f>
        <v>74</v>
      </c>
      <c r="J312" t="str">
        <f t="shared" si="8"/>
        <v>74 days</v>
      </c>
      <c r="K312" t="str">
        <f t="shared" si="9"/>
        <v>MDA8 &gt;= 76 ppb</v>
      </c>
    </row>
    <row r="313" spans="1:11" x14ac:dyDescent="0.3">
      <c r="A313">
        <v>76</v>
      </c>
      <c r="B313" t="s">
        <v>28</v>
      </c>
      <c r="C313" t="s">
        <v>17</v>
      </c>
      <c r="D313">
        <v>456.883887755101</v>
      </c>
      <c r="E313">
        <v>5.5289303469387603</v>
      </c>
      <c r="F313">
        <v>2.0285643000678499</v>
      </c>
      <c r="G313">
        <v>2.04343341442691</v>
      </c>
      <c r="H313">
        <v>3.8064489795918299</v>
      </c>
      <c r="I313">
        <f>VLOOKUP(B313,days!$H$2:$L$12,MATCH('2026_NOX_emis_4km_bySector_all_'!A313,days!$H$1:$L$1,0),FALSE)</f>
        <v>74</v>
      </c>
      <c r="J313" t="str">
        <f t="shared" si="8"/>
        <v>74 days</v>
      </c>
      <c r="K313" t="str">
        <f t="shared" si="9"/>
        <v>MDA8 &gt;= 76 ppb</v>
      </c>
    </row>
    <row r="314" spans="1:11" x14ac:dyDescent="0.3">
      <c r="A314">
        <v>76</v>
      </c>
      <c r="B314" t="s">
        <v>28</v>
      </c>
      <c r="C314" t="s">
        <v>13</v>
      </c>
      <c r="D314">
        <v>3174.7637142857102</v>
      </c>
      <c r="E314">
        <v>38.5834133673468</v>
      </c>
      <c r="F314">
        <v>14.095949768758</v>
      </c>
      <c r="G314">
        <v>14.2600161640914</v>
      </c>
      <c r="H314">
        <v>22.263642857142798</v>
      </c>
      <c r="I314">
        <f>VLOOKUP(B314,days!$H$2:$L$12,MATCH('2026_NOX_emis_4km_bySector_all_'!A314,days!$H$1:$L$1,0),FALSE)</f>
        <v>74</v>
      </c>
      <c r="J314" t="str">
        <f t="shared" si="8"/>
        <v>74 days</v>
      </c>
      <c r="K314" t="str">
        <f t="shared" si="9"/>
        <v>MDA8 &gt;= 76 ppb</v>
      </c>
    </row>
    <row r="315" spans="1:11" x14ac:dyDescent="0.3">
      <c r="A315">
        <v>76</v>
      </c>
      <c r="B315" t="s">
        <v>28</v>
      </c>
      <c r="C315" t="s">
        <v>11</v>
      </c>
      <c r="D315">
        <v>1926.12725510204</v>
      </c>
      <c r="E315">
        <v>23.921246010204001</v>
      </c>
      <c r="F315">
        <v>8.5520043315295506</v>
      </c>
      <c r="G315">
        <v>8.8410362121928294</v>
      </c>
      <c r="H315">
        <v>23.723255102040799</v>
      </c>
      <c r="I315">
        <f>VLOOKUP(B315,days!$H$2:$L$12,MATCH('2026_NOX_emis_4km_bySector_all_'!A315,days!$H$1:$L$1,0),FALSE)</f>
        <v>74</v>
      </c>
      <c r="J315" t="str">
        <f t="shared" si="8"/>
        <v>74 days</v>
      </c>
      <c r="K315" t="str">
        <f t="shared" si="9"/>
        <v>MDA8 &gt;= 76 ppb</v>
      </c>
    </row>
    <row r="316" spans="1:11" x14ac:dyDescent="0.3">
      <c r="A316">
        <v>76</v>
      </c>
      <c r="B316" t="s">
        <v>28</v>
      </c>
      <c r="C316" t="s">
        <v>9</v>
      </c>
      <c r="D316">
        <v>3014.0965306122398</v>
      </c>
      <c r="E316">
        <v>37.748900867346897</v>
      </c>
      <c r="F316">
        <v>13.3825875300635</v>
      </c>
      <c r="G316">
        <v>13.951589285789201</v>
      </c>
      <c r="H316">
        <v>33.913999999999803</v>
      </c>
      <c r="I316">
        <f>VLOOKUP(B316,days!$H$2:$L$12,MATCH('2026_NOX_emis_4km_bySector_all_'!A316,days!$H$1:$L$1,0),FALSE)</f>
        <v>74</v>
      </c>
      <c r="J316" t="str">
        <f t="shared" si="8"/>
        <v>74 days</v>
      </c>
      <c r="K316" t="str">
        <f t="shared" si="9"/>
        <v>MDA8 &gt;= 76 ppb</v>
      </c>
    </row>
    <row r="317" spans="1:11" x14ac:dyDescent="0.3">
      <c r="A317">
        <v>76</v>
      </c>
      <c r="B317" t="s">
        <v>28</v>
      </c>
      <c r="C317" t="s">
        <v>10</v>
      </c>
      <c r="D317">
        <v>1080.1004693877501</v>
      </c>
      <c r="E317">
        <v>13.3790177142857</v>
      </c>
      <c r="F317">
        <v>4.7956457021329202</v>
      </c>
      <c r="G317">
        <v>4.9447415926876301</v>
      </c>
      <c r="H317">
        <v>17.0058673469387</v>
      </c>
      <c r="I317">
        <f>VLOOKUP(B317,days!$H$2:$L$12,MATCH('2026_NOX_emis_4km_bySector_all_'!A317,days!$H$1:$L$1,0),FALSE)</f>
        <v>74</v>
      </c>
      <c r="J317" t="str">
        <f t="shared" si="8"/>
        <v>74 days</v>
      </c>
      <c r="K317" t="str">
        <f t="shared" si="9"/>
        <v>MDA8 &gt;= 76 ppb</v>
      </c>
    </row>
    <row r="318" spans="1:11" x14ac:dyDescent="0.3">
      <c r="A318">
        <v>76</v>
      </c>
      <c r="B318" t="s">
        <v>28</v>
      </c>
      <c r="C318" t="s">
        <v>7</v>
      </c>
      <c r="D318">
        <v>5538.4364693877496</v>
      </c>
      <c r="E318">
        <v>64.248352214285504</v>
      </c>
      <c r="F318">
        <v>24.5906559655613</v>
      </c>
      <c r="G318">
        <v>23.7455025652893</v>
      </c>
      <c r="H318">
        <v>18.105877551020399</v>
      </c>
      <c r="I318">
        <f>VLOOKUP(B318,days!$H$2:$L$12,MATCH('2026_NOX_emis_4km_bySector_all_'!A318,days!$H$1:$L$1,0),FALSE)</f>
        <v>74</v>
      </c>
      <c r="J318" t="str">
        <f t="shared" si="8"/>
        <v>74 days</v>
      </c>
      <c r="K318" t="str">
        <f t="shared" si="9"/>
        <v>MDA8 &gt;= 76 ppb</v>
      </c>
    </row>
    <row r="319" spans="1:11" x14ac:dyDescent="0.3">
      <c r="A319">
        <v>76</v>
      </c>
      <c r="B319" t="s">
        <v>28</v>
      </c>
      <c r="C319" t="s">
        <v>8</v>
      </c>
      <c r="D319">
        <v>3782.5564591836701</v>
      </c>
      <c r="E319">
        <v>44.614846448979399</v>
      </c>
      <c r="F319">
        <v>16.794549341175301</v>
      </c>
      <c r="G319">
        <v>16.4891692050068</v>
      </c>
      <c r="H319">
        <v>17.176948979591799</v>
      </c>
      <c r="I319">
        <f>VLOOKUP(B319,days!$H$2:$L$12,MATCH('2026_NOX_emis_4km_bySector_all_'!A319,days!$H$1:$L$1,0),FALSE)</f>
        <v>74</v>
      </c>
      <c r="J319" t="str">
        <f t="shared" si="8"/>
        <v>74 days</v>
      </c>
      <c r="K319" t="str">
        <f t="shared" si="9"/>
        <v>MDA8 &gt;= 76 ppb</v>
      </c>
    </row>
    <row r="320" spans="1:11" x14ac:dyDescent="0.3">
      <c r="A320">
        <v>76</v>
      </c>
      <c r="B320" t="s">
        <v>28</v>
      </c>
      <c r="C320" t="s">
        <v>12</v>
      </c>
      <c r="D320">
        <v>360.69333673468998</v>
      </c>
      <c r="E320">
        <v>4.4611346938775398</v>
      </c>
      <c r="F320">
        <v>1.60147828755246</v>
      </c>
      <c r="G320">
        <v>1.6487875823532201</v>
      </c>
      <c r="H320">
        <v>2.8935714285713798</v>
      </c>
      <c r="I320">
        <f>VLOOKUP(B320,days!$H$2:$L$12,MATCH('2026_NOX_emis_4km_bySector_all_'!A320,days!$H$1:$L$1,0),FALSE)</f>
        <v>74</v>
      </c>
      <c r="J320" t="str">
        <f t="shared" si="8"/>
        <v>74 days</v>
      </c>
      <c r="K320" t="str">
        <f t="shared" si="9"/>
        <v>MDA8 &gt;= 76 ppb</v>
      </c>
    </row>
    <row r="321" spans="1:11" x14ac:dyDescent="0.3">
      <c r="A321">
        <v>76</v>
      </c>
      <c r="B321" t="s">
        <v>26</v>
      </c>
      <c r="C321" t="s">
        <v>15</v>
      </c>
      <c r="D321">
        <v>193.08052040816301</v>
      </c>
      <c r="E321">
        <v>1.7471639387755</v>
      </c>
      <c r="F321">
        <v>4.3616349705689501</v>
      </c>
      <c r="G321">
        <v>4.3199824354792398</v>
      </c>
      <c r="H321">
        <v>6.6950102040816404</v>
      </c>
      <c r="I321">
        <f>VLOOKUP(B321,days!$H$2:$L$12,MATCH('2026_NOX_emis_4km_bySector_all_'!A321,days!$H$1:$L$1,0),FALSE)</f>
        <v>13</v>
      </c>
      <c r="J321" t="str">
        <f t="shared" si="8"/>
        <v>13 days</v>
      </c>
      <c r="K321" t="str">
        <f t="shared" si="9"/>
        <v>MDA8 &gt;= 76 ppb</v>
      </c>
    </row>
    <row r="322" spans="1:11" x14ac:dyDescent="0.3">
      <c r="A322">
        <v>76</v>
      </c>
      <c r="B322" t="s">
        <v>26</v>
      </c>
      <c r="C322" t="s">
        <v>14</v>
      </c>
      <c r="D322">
        <v>390.93826530612102</v>
      </c>
      <c r="E322">
        <v>3.52648646938774</v>
      </c>
      <c r="F322">
        <v>8.8311861066470208</v>
      </c>
      <c r="G322">
        <v>8.7194791905945603</v>
      </c>
      <c r="H322">
        <v>13.5187040816327</v>
      </c>
      <c r="I322">
        <f>VLOOKUP(B322,days!$H$2:$L$12,MATCH('2026_NOX_emis_4km_bySector_all_'!A322,days!$H$1:$L$1,0),FALSE)</f>
        <v>13</v>
      </c>
      <c r="J322" t="str">
        <f t="shared" si="8"/>
        <v>13 days</v>
      </c>
      <c r="K322" t="str">
        <f t="shared" si="9"/>
        <v>MDA8 &gt;= 76 ppb</v>
      </c>
    </row>
    <row r="323" spans="1:11" x14ac:dyDescent="0.3">
      <c r="A323">
        <v>76</v>
      </c>
      <c r="B323" t="s">
        <v>26</v>
      </c>
      <c r="C323" t="s">
        <v>16</v>
      </c>
      <c r="D323">
        <v>60.5369183673469</v>
      </c>
      <c r="E323">
        <v>0.51936476530612197</v>
      </c>
      <c r="F323">
        <v>1.3675120597527399</v>
      </c>
      <c r="G323">
        <v>1.2841649337735801</v>
      </c>
      <c r="H323">
        <v>9.63539795918369</v>
      </c>
      <c r="I323">
        <f>VLOOKUP(B323,days!$H$2:$L$12,MATCH('2026_NOX_emis_4km_bySector_all_'!A323,days!$H$1:$L$1,0),FALSE)</f>
        <v>13</v>
      </c>
      <c r="J323" t="str">
        <f t="shared" ref="J323:J386" si="10">I323&amp;" days"</f>
        <v>13 days</v>
      </c>
      <c r="K323" t="str">
        <f t="shared" ref="K323:K386" si="11">"MDA8 &gt;= "&amp;A323&amp;" ppb"</f>
        <v>MDA8 &gt;= 76 ppb</v>
      </c>
    </row>
    <row r="324" spans="1:11" x14ac:dyDescent="0.3">
      <c r="A324">
        <v>76</v>
      </c>
      <c r="B324" t="s">
        <v>26</v>
      </c>
      <c r="C324" t="s">
        <v>17</v>
      </c>
      <c r="D324">
        <v>90.531306122448996</v>
      </c>
      <c r="E324">
        <v>0.81342729591836704</v>
      </c>
      <c r="F324">
        <v>2.0450768926882499</v>
      </c>
      <c r="G324">
        <v>2.0112546698791598</v>
      </c>
      <c r="H324">
        <v>3.8064489795918299</v>
      </c>
      <c r="I324">
        <f>VLOOKUP(B324,days!$H$2:$L$12,MATCH('2026_NOX_emis_4km_bySector_all_'!A324,days!$H$1:$L$1,0),FALSE)</f>
        <v>13</v>
      </c>
      <c r="J324" t="str">
        <f t="shared" si="10"/>
        <v>13 days</v>
      </c>
      <c r="K324" t="str">
        <f t="shared" si="11"/>
        <v>MDA8 &gt;= 76 ppb</v>
      </c>
    </row>
    <row r="325" spans="1:11" x14ac:dyDescent="0.3">
      <c r="A325">
        <v>76</v>
      </c>
      <c r="B325" t="s">
        <v>26</v>
      </c>
      <c r="C325" t="s">
        <v>13</v>
      </c>
      <c r="D325">
        <v>669.85211224489603</v>
      </c>
      <c r="E325">
        <v>6.0398538367346903</v>
      </c>
      <c r="F325">
        <v>15.1317719244831</v>
      </c>
      <c r="G325">
        <v>14.933952051369699</v>
      </c>
      <c r="H325">
        <v>22.263642857142798</v>
      </c>
      <c r="I325">
        <f>VLOOKUP(B325,days!$H$2:$L$12,MATCH('2026_NOX_emis_4km_bySector_all_'!A325,days!$H$1:$L$1,0),FALSE)</f>
        <v>13</v>
      </c>
      <c r="J325" t="str">
        <f t="shared" si="10"/>
        <v>13 days</v>
      </c>
      <c r="K325" t="str">
        <f t="shared" si="11"/>
        <v>MDA8 &gt;= 76 ppb</v>
      </c>
    </row>
    <row r="326" spans="1:11" x14ac:dyDescent="0.3">
      <c r="A326">
        <v>76</v>
      </c>
      <c r="B326" t="s">
        <v>26</v>
      </c>
      <c r="C326" t="s">
        <v>11</v>
      </c>
      <c r="D326">
        <v>419.13651020408099</v>
      </c>
      <c r="E326">
        <v>3.8661483061224402</v>
      </c>
      <c r="F326">
        <v>9.4681765746425004</v>
      </c>
      <c r="G326">
        <v>9.5593163324513704</v>
      </c>
      <c r="H326">
        <v>23.723255102040799</v>
      </c>
      <c r="I326">
        <f>VLOOKUP(B326,days!$H$2:$L$12,MATCH('2026_NOX_emis_4km_bySector_all_'!A326,days!$H$1:$L$1,0),FALSE)</f>
        <v>13</v>
      </c>
      <c r="J326" t="str">
        <f t="shared" si="10"/>
        <v>13 days</v>
      </c>
      <c r="K326" t="str">
        <f t="shared" si="11"/>
        <v>MDA8 &gt;= 76 ppb</v>
      </c>
    </row>
    <row r="327" spans="1:11" x14ac:dyDescent="0.3">
      <c r="A327">
        <v>76</v>
      </c>
      <c r="B327" t="s">
        <v>26</v>
      </c>
      <c r="C327" t="s">
        <v>9</v>
      </c>
      <c r="D327">
        <v>555.81095918367305</v>
      </c>
      <c r="E327">
        <v>5.0482935408163199</v>
      </c>
      <c r="F327">
        <v>12.5556141628179</v>
      </c>
      <c r="G327">
        <v>12.482251345431401</v>
      </c>
      <c r="H327">
        <v>33.913999999999803</v>
      </c>
      <c r="I327">
        <f>VLOOKUP(B327,days!$H$2:$L$12,MATCH('2026_NOX_emis_4km_bySector_all_'!A327,days!$H$1:$L$1,0),FALSE)</f>
        <v>13</v>
      </c>
      <c r="J327" t="str">
        <f t="shared" si="10"/>
        <v>13 days</v>
      </c>
      <c r="K327" t="str">
        <f t="shared" si="11"/>
        <v>MDA8 &gt;= 76 ppb</v>
      </c>
    </row>
    <row r="328" spans="1:11" x14ac:dyDescent="0.3">
      <c r="A328">
        <v>76</v>
      </c>
      <c r="B328" t="s">
        <v>26</v>
      </c>
      <c r="C328" t="s">
        <v>10</v>
      </c>
      <c r="D328">
        <v>177.06668367346899</v>
      </c>
      <c r="E328">
        <v>1.54957165306122</v>
      </c>
      <c r="F328">
        <v>3.9998868762124098</v>
      </c>
      <c r="G328">
        <v>3.8314219834645602</v>
      </c>
      <c r="H328">
        <v>17.0058673469387</v>
      </c>
      <c r="I328">
        <f>VLOOKUP(B328,days!$H$2:$L$12,MATCH('2026_NOX_emis_4km_bySector_all_'!A328,days!$H$1:$L$1,0),FALSE)</f>
        <v>13</v>
      </c>
      <c r="J328" t="str">
        <f t="shared" si="10"/>
        <v>13 days</v>
      </c>
      <c r="K328" t="str">
        <f t="shared" si="11"/>
        <v>MDA8 &gt;= 76 ppb</v>
      </c>
    </row>
    <row r="329" spans="1:11" x14ac:dyDescent="0.3">
      <c r="A329">
        <v>76</v>
      </c>
      <c r="B329" t="s">
        <v>26</v>
      </c>
      <c r="C329" t="s">
        <v>7</v>
      </c>
      <c r="D329">
        <v>970.99862244897895</v>
      </c>
      <c r="E329">
        <v>9.1807031428571406</v>
      </c>
      <c r="F329">
        <v>21.934587389213899</v>
      </c>
      <c r="G329">
        <v>22.699916958157701</v>
      </c>
      <c r="H329">
        <v>18.105877551020399</v>
      </c>
      <c r="I329">
        <f>VLOOKUP(B329,days!$H$2:$L$12,MATCH('2026_NOX_emis_4km_bySector_all_'!A329,days!$H$1:$L$1,0),FALSE)</f>
        <v>13</v>
      </c>
      <c r="J329" t="str">
        <f t="shared" si="10"/>
        <v>13 days</v>
      </c>
      <c r="K329" t="str">
        <f t="shared" si="11"/>
        <v>MDA8 &gt;= 76 ppb</v>
      </c>
    </row>
    <row r="330" spans="1:11" x14ac:dyDescent="0.3">
      <c r="A330">
        <v>76</v>
      </c>
      <c r="B330" t="s">
        <v>26</v>
      </c>
      <c r="C330" t="s">
        <v>8</v>
      </c>
      <c r="D330">
        <v>810.76308163265298</v>
      </c>
      <c r="E330">
        <v>7.3568643775510196</v>
      </c>
      <c r="F330">
        <v>18.314911324144699</v>
      </c>
      <c r="G330">
        <v>18.190350765536699</v>
      </c>
      <c r="H330">
        <v>17.176948979591799</v>
      </c>
      <c r="I330">
        <f>VLOOKUP(B330,days!$H$2:$L$12,MATCH('2026_NOX_emis_4km_bySector_all_'!A330,days!$H$1:$L$1,0),FALSE)</f>
        <v>13</v>
      </c>
      <c r="J330" t="str">
        <f t="shared" si="10"/>
        <v>13 days</v>
      </c>
      <c r="K330" t="str">
        <f t="shared" si="11"/>
        <v>MDA8 &gt;= 76 ppb</v>
      </c>
    </row>
    <row r="331" spans="1:11" x14ac:dyDescent="0.3">
      <c r="A331">
        <v>76</v>
      </c>
      <c r="B331" t="s">
        <v>26</v>
      </c>
      <c r="C331" t="s">
        <v>12</v>
      </c>
      <c r="D331">
        <v>88.0773061224495</v>
      </c>
      <c r="E331">
        <v>0.79589680612244995</v>
      </c>
      <c r="F331">
        <v>1.9896417188283999</v>
      </c>
      <c r="G331">
        <v>1.9679093338617599</v>
      </c>
      <c r="H331">
        <v>2.8935714285713798</v>
      </c>
      <c r="I331">
        <f>VLOOKUP(B331,days!$H$2:$L$12,MATCH('2026_NOX_emis_4km_bySector_all_'!A331,days!$H$1:$L$1,0),FALSE)</f>
        <v>13</v>
      </c>
      <c r="J331" t="str">
        <f t="shared" si="10"/>
        <v>13 days</v>
      </c>
      <c r="K331" t="str">
        <f t="shared" si="11"/>
        <v>MDA8 &gt;= 76 ppb</v>
      </c>
    </row>
    <row r="332" spans="1:11" x14ac:dyDescent="0.3">
      <c r="A332">
        <v>76</v>
      </c>
      <c r="B332" t="s">
        <v>34</v>
      </c>
      <c r="C332" t="s">
        <v>15</v>
      </c>
      <c r="D332">
        <v>159.33739795918299</v>
      </c>
      <c r="E332">
        <v>1.69803509183673</v>
      </c>
      <c r="F332">
        <v>2.4793328736998999</v>
      </c>
      <c r="G332">
        <v>2.4486360601557098</v>
      </c>
      <c r="H332">
        <v>6.6950102040816404</v>
      </c>
      <c r="I332">
        <f>VLOOKUP(B332,days!$H$2:$L$12,MATCH('2026_NOX_emis_4km_bySector_all_'!A332,days!$H$1:$L$1,0),FALSE)</f>
        <v>40</v>
      </c>
      <c r="J332" t="str">
        <f t="shared" si="10"/>
        <v>40 days</v>
      </c>
      <c r="K332" t="str">
        <f t="shared" si="11"/>
        <v>MDA8 &gt;= 76 ppb</v>
      </c>
    </row>
    <row r="333" spans="1:11" x14ac:dyDescent="0.3">
      <c r="A333">
        <v>76</v>
      </c>
      <c r="B333" t="s">
        <v>34</v>
      </c>
      <c r="C333" t="s">
        <v>14</v>
      </c>
      <c r="D333">
        <v>434.74752040816202</v>
      </c>
      <c r="E333">
        <v>4.68475883673469</v>
      </c>
      <c r="F333">
        <v>6.7647886366488503</v>
      </c>
      <c r="G333">
        <v>6.7556138715327796</v>
      </c>
      <c r="H333">
        <v>13.5187040816327</v>
      </c>
      <c r="I333">
        <f>VLOOKUP(B333,days!$H$2:$L$12,MATCH('2026_NOX_emis_4km_bySector_all_'!A333,days!$H$1:$L$1,0),FALSE)</f>
        <v>40</v>
      </c>
      <c r="J333" t="str">
        <f t="shared" si="10"/>
        <v>40 days</v>
      </c>
      <c r="K333" t="str">
        <f t="shared" si="11"/>
        <v>MDA8 &gt;= 76 ppb</v>
      </c>
    </row>
    <row r="334" spans="1:11" x14ac:dyDescent="0.3">
      <c r="A334">
        <v>76</v>
      </c>
      <c r="B334" t="s">
        <v>34</v>
      </c>
      <c r="C334" t="s">
        <v>16</v>
      </c>
      <c r="D334">
        <v>132.14110204081601</v>
      </c>
      <c r="E334">
        <v>1.25488820408163</v>
      </c>
      <c r="F334">
        <v>2.0561511763902001</v>
      </c>
      <c r="G334">
        <v>1.8096001211933499</v>
      </c>
      <c r="H334">
        <v>9.63539795918369</v>
      </c>
      <c r="I334">
        <f>VLOOKUP(B334,days!$H$2:$L$12,MATCH('2026_NOX_emis_4km_bySector_all_'!A334,days!$H$1:$L$1,0),FALSE)</f>
        <v>40</v>
      </c>
      <c r="J334" t="str">
        <f t="shared" si="10"/>
        <v>40 days</v>
      </c>
      <c r="K334" t="str">
        <f t="shared" si="11"/>
        <v>MDA8 &gt;= 76 ppb</v>
      </c>
    </row>
    <row r="335" spans="1:11" x14ac:dyDescent="0.3">
      <c r="A335">
        <v>76</v>
      </c>
      <c r="B335" t="s">
        <v>34</v>
      </c>
      <c r="C335" t="s">
        <v>17</v>
      </c>
      <c r="D335">
        <v>123.85556122448899</v>
      </c>
      <c r="E335">
        <v>1.33122833673469</v>
      </c>
      <c r="F335">
        <v>1.9272259272935399</v>
      </c>
      <c r="G335">
        <v>1.9196857151542801</v>
      </c>
      <c r="H335">
        <v>3.8064489795918299</v>
      </c>
      <c r="I335">
        <f>VLOOKUP(B335,days!$H$2:$L$12,MATCH('2026_NOX_emis_4km_bySector_all_'!A335,days!$H$1:$L$1,0),FALSE)</f>
        <v>40</v>
      </c>
      <c r="J335" t="str">
        <f t="shared" si="10"/>
        <v>40 days</v>
      </c>
      <c r="K335" t="str">
        <f t="shared" si="11"/>
        <v>MDA8 &gt;= 76 ppb</v>
      </c>
    </row>
    <row r="336" spans="1:11" x14ac:dyDescent="0.3">
      <c r="A336">
        <v>76</v>
      </c>
      <c r="B336" t="s">
        <v>34</v>
      </c>
      <c r="C336" t="s">
        <v>13</v>
      </c>
      <c r="D336">
        <v>692.63644897959102</v>
      </c>
      <c r="E336">
        <v>7.3962940102040697</v>
      </c>
      <c r="F336">
        <v>10.777609898699099</v>
      </c>
      <c r="G336">
        <v>10.665758506385901</v>
      </c>
      <c r="H336">
        <v>22.263642857142798</v>
      </c>
      <c r="I336">
        <f>VLOOKUP(B336,days!$H$2:$L$12,MATCH('2026_NOX_emis_4km_bySector_all_'!A336,days!$H$1:$L$1,0),FALSE)</f>
        <v>40</v>
      </c>
      <c r="J336" t="str">
        <f t="shared" si="10"/>
        <v>40 days</v>
      </c>
      <c r="K336" t="str">
        <f t="shared" si="11"/>
        <v>MDA8 &gt;= 76 ppb</v>
      </c>
    </row>
    <row r="337" spans="1:11" x14ac:dyDescent="0.3">
      <c r="A337">
        <v>76</v>
      </c>
      <c r="B337" t="s">
        <v>34</v>
      </c>
      <c r="C337" t="s">
        <v>11</v>
      </c>
      <c r="D337">
        <v>1469.61572448979</v>
      </c>
      <c r="E337">
        <v>16.022791051020398</v>
      </c>
      <c r="F337">
        <v>22.867616919206998</v>
      </c>
      <c r="G337">
        <v>23.105520104080998</v>
      </c>
      <c r="H337">
        <v>23.723255102040799</v>
      </c>
      <c r="I337">
        <f>VLOOKUP(B337,days!$H$2:$L$12,MATCH('2026_NOX_emis_4km_bySector_all_'!A337,days!$H$1:$L$1,0),FALSE)</f>
        <v>40</v>
      </c>
      <c r="J337" t="str">
        <f t="shared" si="10"/>
        <v>40 days</v>
      </c>
      <c r="K337" t="str">
        <f t="shared" si="11"/>
        <v>MDA8 &gt;= 76 ppb</v>
      </c>
    </row>
    <row r="338" spans="1:11" x14ac:dyDescent="0.3">
      <c r="A338">
        <v>76</v>
      </c>
      <c r="B338" t="s">
        <v>34</v>
      </c>
      <c r="C338" t="s">
        <v>9</v>
      </c>
      <c r="D338">
        <v>1930.20046938775</v>
      </c>
      <c r="E338">
        <v>21.055949806122399</v>
      </c>
      <c r="F338">
        <v>30.034439735296399</v>
      </c>
      <c r="G338">
        <v>30.363540909116399</v>
      </c>
      <c r="H338">
        <v>33.913999999999803</v>
      </c>
      <c r="I338">
        <f>VLOOKUP(B338,days!$H$2:$L$12,MATCH('2026_NOX_emis_4km_bySector_all_'!A338,days!$H$1:$L$1,0),FALSE)</f>
        <v>40</v>
      </c>
      <c r="J338" t="str">
        <f t="shared" si="10"/>
        <v>40 days</v>
      </c>
      <c r="K338" t="str">
        <f t="shared" si="11"/>
        <v>MDA8 &gt;= 76 ppb</v>
      </c>
    </row>
    <row r="339" spans="1:11" x14ac:dyDescent="0.3">
      <c r="A339">
        <v>76</v>
      </c>
      <c r="B339" t="s">
        <v>34</v>
      </c>
      <c r="C339" t="s">
        <v>10</v>
      </c>
      <c r="D339">
        <v>557.42836734693799</v>
      </c>
      <c r="E339">
        <v>6.2066794081632599</v>
      </c>
      <c r="F339">
        <v>8.6737356929235201</v>
      </c>
      <c r="G339">
        <v>8.9502855893367794</v>
      </c>
      <c r="H339">
        <v>17.0058673469387</v>
      </c>
      <c r="I339">
        <f>VLOOKUP(B339,days!$H$2:$L$12,MATCH('2026_NOX_emis_4km_bySector_all_'!A339,days!$H$1:$L$1,0),FALSE)</f>
        <v>40</v>
      </c>
      <c r="J339" t="str">
        <f t="shared" si="10"/>
        <v>40 days</v>
      </c>
      <c r="K339" t="str">
        <f t="shared" si="11"/>
        <v>MDA8 &gt;= 76 ppb</v>
      </c>
    </row>
    <row r="340" spans="1:11" x14ac:dyDescent="0.3">
      <c r="A340">
        <v>76</v>
      </c>
      <c r="B340" t="s">
        <v>34</v>
      </c>
      <c r="C340" t="s">
        <v>7</v>
      </c>
      <c r="D340">
        <v>290.16605102040802</v>
      </c>
      <c r="E340">
        <v>3.01912215306122</v>
      </c>
      <c r="F340">
        <v>4.5150619900977</v>
      </c>
      <c r="G340">
        <v>4.3536976411977903</v>
      </c>
      <c r="H340">
        <v>18.105877551020399</v>
      </c>
      <c r="I340">
        <f>VLOOKUP(B340,days!$H$2:$L$12,MATCH('2026_NOX_emis_4km_bySector_all_'!A340,days!$H$1:$L$1,0),FALSE)</f>
        <v>40</v>
      </c>
      <c r="J340" t="str">
        <f t="shared" si="10"/>
        <v>40 days</v>
      </c>
      <c r="K340" t="str">
        <f t="shared" si="11"/>
        <v>MDA8 &gt;= 76 ppb</v>
      </c>
    </row>
    <row r="341" spans="1:11" x14ac:dyDescent="0.3">
      <c r="A341">
        <v>76</v>
      </c>
      <c r="B341" t="s">
        <v>34</v>
      </c>
      <c r="C341" t="s">
        <v>8</v>
      </c>
      <c r="D341">
        <v>562.20202040816298</v>
      </c>
      <c r="E341">
        <v>5.8827621530612202</v>
      </c>
      <c r="F341">
        <v>8.7480150216556503</v>
      </c>
      <c r="G341">
        <v>8.4831836577202893</v>
      </c>
      <c r="H341">
        <v>17.176948979591799</v>
      </c>
      <c r="I341">
        <f>VLOOKUP(B341,days!$H$2:$L$12,MATCH('2026_NOX_emis_4km_bySector_all_'!A341,days!$H$1:$L$1,0),FALSE)</f>
        <v>40</v>
      </c>
      <c r="J341" t="str">
        <f t="shared" si="10"/>
        <v>40 days</v>
      </c>
      <c r="K341" t="str">
        <f t="shared" si="11"/>
        <v>MDA8 &gt;= 76 ppb</v>
      </c>
    </row>
    <row r="342" spans="1:11" x14ac:dyDescent="0.3">
      <c r="A342">
        <v>76</v>
      </c>
      <c r="B342" t="s">
        <v>34</v>
      </c>
      <c r="C342" t="s">
        <v>12</v>
      </c>
      <c r="D342">
        <v>74.293193877551701</v>
      </c>
      <c r="E342">
        <v>0.79365142857142701</v>
      </c>
      <c r="F342">
        <v>1.1560221280879599</v>
      </c>
      <c r="G342">
        <v>1.14447782412552</v>
      </c>
      <c r="H342">
        <v>2.8935714285713798</v>
      </c>
      <c r="I342">
        <f>VLOOKUP(B342,days!$H$2:$L$12,MATCH('2026_NOX_emis_4km_bySector_all_'!A342,days!$H$1:$L$1,0),FALSE)</f>
        <v>40</v>
      </c>
      <c r="J342" t="str">
        <f t="shared" si="10"/>
        <v>40 days</v>
      </c>
      <c r="K342" t="str">
        <f t="shared" si="11"/>
        <v>MDA8 &gt;= 76 ppb</v>
      </c>
    </row>
    <row r="343" spans="1:11" x14ac:dyDescent="0.3">
      <c r="A343">
        <v>76</v>
      </c>
      <c r="B343" t="s">
        <v>33</v>
      </c>
      <c r="C343" t="s">
        <v>15</v>
      </c>
      <c r="D343">
        <v>18.517530612244901</v>
      </c>
      <c r="E343">
        <v>0.16051795918367301</v>
      </c>
      <c r="F343">
        <v>1.38017405079332</v>
      </c>
      <c r="G343">
        <v>1.3029486656906699</v>
      </c>
      <c r="H343">
        <v>6.6950102040816404</v>
      </c>
      <c r="I343">
        <f>VLOOKUP(B343,days!$H$2:$L$12,MATCH('2026_NOX_emis_4km_bySector_all_'!A343,days!$H$1:$L$1,0),FALSE)</f>
        <v>8</v>
      </c>
      <c r="J343" t="str">
        <f t="shared" si="10"/>
        <v>8 days</v>
      </c>
      <c r="K343" t="str">
        <f t="shared" si="11"/>
        <v>MDA8 &gt;= 76 ppb</v>
      </c>
    </row>
    <row r="344" spans="1:11" x14ac:dyDescent="0.3">
      <c r="A344">
        <v>76</v>
      </c>
      <c r="B344" t="s">
        <v>33</v>
      </c>
      <c r="C344" t="s">
        <v>14</v>
      </c>
      <c r="D344">
        <v>61.093102040816397</v>
      </c>
      <c r="E344">
        <v>0.53386606122448999</v>
      </c>
      <c r="F344">
        <v>4.55347507639308</v>
      </c>
      <c r="G344">
        <v>4.3334719408813402</v>
      </c>
      <c r="H344">
        <v>13.5187040816327</v>
      </c>
      <c r="I344">
        <f>VLOOKUP(B344,days!$H$2:$L$12,MATCH('2026_NOX_emis_4km_bySector_all_'!A344,days!$H$1:$L$1,0),FALSE)</f>
        <v>8</v>
      </c>
      <c r="J344" t="str">
        <f t="shared" si="10"/>
        <v>8 days</v>
      </c>
      <c r="K344" t="str">
        <f t="shared" si="11"/>
        <v>MDA8 &gt;= 76 ppb</v>
      </c>
    </row>
    <row r="345" spans="1:11" x14ac:dyDescent="0.3">
      <c r="A345">
        <v>76</v>
      </c>
      <c r="B345" t="s">
        <v>33</v>
      </c>
      <c r="C345" t="s">
        <v>16</v>
      </c>
      <c r="D345">
        <v>28.1016122448979</v>
      </c>
      <c r="E345">
        <v>0.27701952040816302</v>
      </c>
      <c r="F345">
        <v>2.09450799990669</v>
      </c>
      <c r="G345">
        <v>2.24860954077467</v>
      </c>
      <c r="H345">
        <v>9.63539795918369</v>
      </c>
      <c r="I345">
        <f>VLOOKUP(B345,days!$H$2:$L$12,MATCH('2026_NOX_emis_4km_bySector_all_'!A345,days!$H$1:$L$1,0),FALSE)</f>
        <v>8</v>
      </c>
      <c r="J345" t="str">
        <f t="shared" si="10"/>
        <v>8 days</v>
      </c>
      <c r="K345" t="str">
        <f t="shared" si="11"/>
        <v>MDA8 &gt;= 76 ppb</v>
      </c>
    </row>
    <row r="346" spans="1:11" x14ac:dyDescent="0.3">
      <c r="A346">
        <v>76</v>
      </c>
      <c r="B346" t="s">
        <v>33</v>
      </c>
      <c r="C346" t="s">
        <v>17</v>
      </c>
      <c r="D346">
        <v>17.812551020408101</v>
      </c>
      <c r="E346">
        <v>0.16235905102040701</v>
      </c>
      <c r="F346">
        <v>1.3276295425990901</v>
      </c>
      <c r="G346">
        <v>1.3178930878867099</v>
      </c>
      <c r="H346">
        <v>3.8064489795918299</v>
      </c>
      <c r="I346">
        <f>VLOOKUP(B346,days!$H$2:$L$12,MATCH('2026_NOX_emis_4km_bySector_all_'!A346,days!$H$1:$L$1,0),FALSE)</f>
        <v>8</v>
      </c>
      <c r="J346" t="str">
        <f t="shared" si="10"/>
        <v>8 days</v>
      </c>
      <c r="K346" t="str">
        <f t="shared" si="11"/>
        <v>MDA8 &gt;= 76 ppb</v>
      </c>
    </row>
    <row r="347" spans="1:11" x14ac:dyDescent="0.3">
      <c r="A347">
        <v>76</v>
      </c>
      <c r="B347" t="s">
        <v>33</v>
      </c>
      <c r="C347" t="s">
        <v>13</v>
      </c>
      <c r="D347">
        <v>85.713153061224503</v>
      </c>
      <c r="E347">
        <v>0.75430638775510195</v>
      </c>
      <c r="F347">
        <v>6.3884905684212399</v>
      </c>
      <c r="G347">
        <v>6.12281956764018</v>
      </c>
      <c r="H347">
        <v>22.263642857142798</v>
      </c>
      <c r="I347">
        <f>VLOOKUP(B347,days!$H$2:$L$12,MATCH('2026_NOX_emis_4km_bySector_all_'!A347,days!$H$1:$L$1,0),FALSE)</f>
        <v>8</v>
      </c>
      <c r="J347" t="str">
        <f t="shared" si="10"/>
        <v>8 days</v>
      </c>
      <c r="K347" t="str">
        <f t="shared" si="11"/>
        <v>MDA8 &gt;= 76 ppb</v>
      </c>
    </row>
    <row r="348" spans="1:11" x14ac:dyDescent="0.3">
      <c r="A348">
        <v>76</v>
      </c>
      <c r="B348" t="s">
        <v>33</v>
      </c>
      <c r="C348" t="s">
        <v>11</v>
      </c>
      <c r="D348">
        <v>270.67798979591799</v>
      </c>
      <c r="E348">
        <v>2.4748210102040802</v>
      </c>
      <c r="F348">
        <v>20.174544082578201</v>
      </c>
      <c r="G348">
        <v>20.088498193394798</v>
      </c>
      <c r="H348">
        <v>23.723255102040799</v>
      </c>
      <c r="I348">
        <f>VLOOKUP(B348,days!$H$2:$L$12,MATCH('2026_NOX_emis_4km_bySector_all_'!A348,days!$H$1:$L$1,0),FALSE)</f>
        <v>8</v>
      </c>
      <c r="J348" t="str">
        <f t="shared" si="10"/>
        <v>8 days</v>
      </c>
      <c r="K348" t="str">
        <f t="shared" si="11"/>
        <v>MDA8 &gt;= 76 ppb</v>
      </c>
    </row>
    <row r="349" spans="1:11" x14ac:dyDescent="0.3">
      <c r="A349">
        <v>76</v>
      </c>
      <c r="B349" t="s">
        <v>33</v>
      </c>
      <c r="C349" t="s">
        <v>9</v>
      </c>
      <c r="D349">
        <v>572.35802040816304</v>
      </c>
      <c r="E349">
        <v>5.3156008571428499</v>
      </c>
      <c r="F349">
        <v>42.659774895061702</v>
      </c>
      <c r="G349">
        <v>43.147539872678301</v>
      </c>
      <c r="H349">
        <v>33.913999999999803</v>
      </c>
      <c r="I349">
        <f>VLOOKUP(B349,days!$H$2:$L$12,MATCH('2026_NOX_emis_4km_bySector_all_'!A349,days!$H$1:$L$1,0),FALSE)</f>
        <v>8</v>
      </c>
      <c r="J349" t="str">
        <f t="shared" si="10"/>
        <v>8 days</v>
      </c>
      <c r="K349" t="str">
        <f t="shared" si="11"/>
        <v>MDA8 &gt;= 76 ppb</v>
      </c>
    </row>
    <row r="350" spans="1:11" x14ac:dyDescent="0.3">
      <c r="A350">
        <v>76</v>
      </c>
      <c r="B350" t="s">
        <v>33</v>
      </c>
      <c r="C350" t="s">
        <v>10</v>
      </c>
      <c r="D350">
        <v>173.935193877551</v>
      </c>
      <c r="E350">
        <v>1.6255901122448899</v>
      </c>
      <c r="F350">
        <v>12.9639770084008</v>
      </c>
      <c r="G350">
        <v>13.195161952475599</v>
      </c>
      <c r="H350">
        <v>17.0058673469387</v>
      </c>
      <c r="I350">
        <f>VLOOKUP(B350,days!$H$2:$L$12,MATCH('2026_NOX_emis_4km_bySector_all_'!A350,days!$H$1:$L$1,0),FALSE)</f>
        <v>8</v>
      </c>
      <c r="J350" t="str">
        <f t="shared" si="10"/>
        <v>8 days</v>
      </c>
      <c r="K350" t="str">
        <f t="shared" si="11"/>
        <v>MDA8 &gt;= 76 ppb</v>
      </c>
    </row>
    <row r="351" spans="1:11" x14ac:dyDescent="0.3">
      <c r="A351">
        <v>76</v>
      </c>
      <c r="B351" t="s">
        <v>33</v>
      </c>
      <c r="C351" t="s">
        <v>7</v>
      </c>
      <c r="D351">
        <v>28.5588571428571</v>
      </c>
      <c r="E351">
        <v>0.25928053061224399</v>
      </c>
      <c r="F351">
        <v>2.1285880052937798</v>
      </c>
      <c r="G351">
        <v>2.1046194651293302</v>
      </c>
      <c r="H351">
        <v>18.105877551020399</v>
      </c>
      <c r="I351">
        <f>VLOOKUP(B351,days!$H$2:$L$12,MATCH('2026_NOX_emis_4km_bySector_all_'!A351,days!$H$1:$L$1,0),FALSE)</f>
        <v>8</v>
      </c>
      <c r="J351" t="str">
        <f t="shared" si="10"/>
        <v>8 days</v>
      </c>
      <c r="K351" t="str">
        <f t="shared" si="11"/>
        <v>MDA8 &gt;= 76 ppb</v>
      </c>
    </row>
    <row r="352" spans="1:11" x14ac:dyDescent="0.3">
      <c r="A352">
        <v>76</v>
      </c>
      <c r="B352" t="s">
        <v>33</v>
      </c>
      <c r="C352" t="s">
        <v>8</v>
      </c>
      <c r="D352">
        <v>75.463255102040804</v>
      </c>
      <c r="E352">
        <v>0.675082673469387</v>
      </c>
      <c r="F352">
        <v>5.6245310814478504</v>
      </c>
      <c r="G352">
        <v>5.4797486405950897</v>
      </c>
      <c r="H352">
        <v>17.176948979591799</v>
      </c>
      <c r="I352">
        <f>VLOOKUP(B352,days!$H$2:$L$12,MATCH('2026_NOX_emis_4km_bySector_all_'!A352,days!$H$1:$L$1,0),FALSE)</f>
        <v>8</v>
      </c>
      <c r="J352" t="str">
        <f t="shared" si="10"/>
        <v>8 days</v>
      </c>
      <c r="K352" t="str">
        <f t="shared" si="11"/>
        <v>MDA8 &gt;= 76 ppb</v>
      </c>
    </row>
    <row r="353" spans="1:11" x14ac:dyDescent="0.3">
      <c r="A353">
        <v>76</v>
      </c>
      <c r="B353" t="s">
        <v>33</v>
      </c>
      <c r="C353" t="s">
        <v>12</v>
      </c>
      <c r="D353">
        <v>9.4495612244898002</v>
      </c>
      <c r="E353">
        <v>8.1147806122449095E-2</v>
      </c>
      <c r="F353">
        <v>0.70430768910404196</v>
      </c>
      <c r="G353">
        <v>0.65868907285312905</v>
      </c>
      <c r="H353">
        <v>2.8935714285713798</v>
      </c>
      <c r="I353">
        <f>VLOOKUP(B353,days!$H$2:$L$12,MATCH('2026_NOX_emis_4km_bySector_all_'!A353,days!$H$1:$L$1,0),FALSE)</f>
        <v>8</v>
      </c>
      <c r="J353" t="str">
        <f t="shared" si="10"/>
        <v>8 days</v>
      </c>
      <c r="K353" t="str">
        <f t="shared" si="11"/>
        <v>MDA8 &gt;= 76 ppb</v>
      </c>
    </row>
    <row r="354" spans="1:11" x14ac:dyDescent="0.3">
      <c r="A354">
        <v>76</v>
      </c>
      <c r="B354" t="s">
        <v>32</v>
      </c>
      <c r="C354" t="s">
        <v>15</v>
      </c>
      <c r="D354">
        <v>43.631795918367303</v>
      </c>
      <c r="E354">
        <v>0.424895765306122</v>
      </c>
      <c r="F354">
        <v>1.7282726247931399</v>
      </c>
      <c r="G354">
        <v>1.66850733347119</v>
      </c>
      <c r="H354">
        <v>6.6950102040816404</v>
      </c>
      <c r="I354">
        <f>VLOOKUP(B354,days!$H$2:$L$12,MATCH('2026_NOX_emis_4km_bySector_all_'!A354,days!$H$1:$L$1,0),FALSE)</f>
        <v>18</v>
      </c>
      <c r="J354" t="str">
        <f t="shared" si="10"/>
        <v>18 days</v>
      </c>
      <c r="K354" t="str">
        <f t="shared" si="11"/>
        <v>MDA8 &gt;= 76 ppb</v>
      </c>
    </row>
    <row r="355" spans="1:11" x14ac:dyDescent="0.3">
      <c r="A355">
        <v>76</v>
      </c>
      <c r="B355" t="s">
        <v>32</v>
      </c>
      <c r="C355" t="s">
        <v>14</v>
      </c>
      <c r="D355">
        <v>119.32348979591799</v>
      </c>
      <c r="E355">
        <v>1.1775093571428501</v>
      </c>
      <c r="F355">
        <v>4.7264504375410397</v>
      </c>
      <c r="G355">
        <v>4.6239175770752201</v>
      </c>
      <c r="H355">
        <v>13.5187040816327</v>
      </c>
      <c r="I355">
        <f>VLOOKUP(B355,days!$H$2:$L$12,MATCH('2026_NOX_emis_4km_bySector_all_'!A355,days!$H$1:$L$1,0),FALSE)</f>
        <v>18</v>
      </c>
      <c r="J355" t="str">
        <f t="shared" si="10"/>
        <v>18 days</v>
      </c>
      <c r="K355" t="str">
        <f t="shared" si="11"/>
        <v>MDA8 &gt;= 76 ppb</v>
      </c>
    </row>
    <row r="356" spans="1:11" x14ac:dyDescent="0.3">
      <c r="A356">
        <v>76</v>
      </c>
      <c r="B356" t="s">
        <v>32</v>
      </c>
      <c r="C356" t="s">
        <v>16</v>
      </c>
      <c r="D356">
        <v>33.355581632652999</v>
      </c>
      <c r="E356">
        <v>0.32001785714285602</v>
      </c>
      <c r="F356">
        <v>1.3212277286871801</v>
      </c>
      <c r="G356">
        <v>1.2566661875293099</v>
      </c>
      <c r="H356">
        <v>9.63539795918369</v>
      </c>
      <c r="I356">
        <f>VLOOKUP(B356,days!$H$2:$L$12,MATCH('2026_NOX_emis_4km_bySector_all_'!A356,days!$H$1:$L$1,0),FALSE)</f>
        <v>18</v>
      </c>
      <c r="J356" t="str">
        <f t="shared" si="10"/>
        <v>18 days</v>
      </c>
      <c r="K356" t="str">
        <f t="shared" si="11"/>
        <v>MDA8 &gt;= 76 ppb</v>
      </c>
    </row>
    <row r="357" spans="1:11" x14ac:dyDescent="0.3">
      <c r="A357">
        <v>76</v>
      </c>
      <c r="B357" t="s">
        <v>32</v>
      </c>
      <c r="C357" t="s">
        <v>17</v>
      </c>
      <c r="D357">
        <v>35.151591836734703</v>
      </c>
      <c r="E357">
        <v>0.35202381632653001</v>
      </c>
      <c r="F357">
        <v>1.39236840039757</v>
      </c>
      <c r="G357">
        <v>1.38234919492352</v>
      </c>
      <c r="H357">
        <v>3.8064489795918299</v>
      </c>
      <c r="I357">
        <f>VLOOKUP(B357,days!$H$2:$L$12,MATCH('2026_NOX_emis_4km_bySector_all_'!A357,days!$H$1:$L$1,0),FALSE)</f>
        <v>18</v>
      </c>
      <c r="J357" t="str">
        <f t="shared" si="10"/>
        <v>18 days</v>
      </c>
      <c r="K357" t="str">
        <f t="shared" si="11"/>
        <v>MDA8 &gt;= 76 ppb</v>
      </c>
    </row>
    <row r="358" spans="1:11" x14ac:dyDescent="0.3">
      <c r="A358">
        <v>76</v>
      </c>
      <c r="B358" t="s">
        <v>32</v>
      </c>
      <c r="C358" t="s">
        <v>13</v>
      </c>
      <c r="D358">
        <v>174.68493877551001</v>
      </c>
      <c r="E358">
        <v>1.7279563775510101</v>
      </c>
      <c r="F358">
        <v>6.9193392409110102</v>
      </c>
      <c r="G358">
        <v>6.7854474515297198</v>
      </c>
      <c r="H358">
        <v>22.263642857142798</v>
      </c>
      <c r="I358">
        <f>VLOOKUP(B358,days!$H$2:$L$12,MATCH('2026_NOX_emis_4km_bySector_all_'!A358,days!$H$1:$L$1,0),FALSE)</f>
        <v>18</v>
      </c>
      <c r="J358" t="str">
        <f t="shared" si="10"/>
        <v>18 days</v>
      </c>
      <c r="K358" t="str">
        <f t="shared" si="11"/>
        <v>MDA8 &gt;= 76 ppb</v>
      </c>
    </row>
    <row r="359" spans="1:11" x14ac:dyDescent="0.3">
      <c r="A359">
        <v>76</v>
      </c>
      <c r="B359" t="s">
        <v>32</v>
      </c>
      <c r="C359" t="s">
        <v>11</v>
      </c>
      <c r="D359">
        <v>406.75267346938699</v>
      </c>
      <c r="E359">
        <v>4.36714940816326</v>
      </c>
      <c r="F359">
        <v>16.111633633733501</v>
      </c>
      <c r="G359">
        <v>17.149196129631999</v>
      </c>
      <c r="H359">
        <v>23.723255102040799</v>
      </c>
      <c r="I359">
        <f>VLOOKUP(B359,days!$H$2:$L$12,MATCH('2026_NOX_emis_4km_bySector_all_'!A359,days!$H$1:$L$1,0),FALSE)</f>
        <v>18</v>
      </c>
      <c r="J359" t="str">
        <f t="shared" si="10"/>
        <v>18 days</v>
      </c>
      <c r="K359" t="str">
        <f t="shared" si="11"/>
        <v>MDA8 &gt;= 76 ppb</v>
      </c>
    </row>
    <row r="360" spans="1:11" x14ac:dyDescent="0.3">
      <c r="A360">
        <v>76</v>
      </c>
      <c r="B360" t="s">
        <v>32</v>
      </c>
      <c r="C360" t="s">
        <v>9</v>
      </c>
      <c r="D360">
        <v>1023.73185714285</v>
      </c>
      <c r="E360">
        <v>10.1488616122449</v>
      </c>
      <c r="F360">
        <v>40.550422154038301</v>
      </c>
      <c r="G360">
        <v>39.853186143700299</v>
      </c>
      <c r="H360">
        <v>33.913999999999803</v>
      </c>
      <c r="I360">
        <f>VLOOKUP(B360,days!$H$2:$L$12,MATCH('2026_NOX_emis_4km_bySector_all_'!A360,days!$H$1:$L$1,0),FALSE)</f>
        <v>18</v>
      </c>
      <c r="J360" t="str">
        <f t="shared" si="10"/>
        <v>18 days</v>
      </c>
      <c r="K360" t="str">
        <f t="shared" si="11"/>
        <v>MDA8 &gt;= 76 ppb</v>
      </c>
    </row>
    <row r="361" spans="1:11" x14ac:dyDescent="0.3">
      <c r="A361">
        <v>76</v>
      </c>
      <c r="B361" t="s">
        <v>32</v>
      </c>
      <c r="C361" t="s">
        <v>10</v>
      </c>
      <c r="D361">
        <v>371.65947959183598</v>
      </c>
      <c r="E361">
        <v>3.7667723163265299</v>
      </c>
      <c r="F361">
        <v>14.7215783995047</v>
      </c>
      <c r="G361">
        <v>14.7915977199232</v>
      </c>
      <c r="H361">
        <v>17.0058673469387</v>
      </c>
      <c r="I361">
        <f>VLOOKUP(B361,days!$H$2:$L$12,MATCH('2026_NOX_emis_4km_bySector_all_'!A361,days!$H$1:$L$1,0),FALSE)</f>
        <v>18</v>
      </c>
      <c r="J361" t="str">
        <f t="shared" si="10"/>
        <v>18 days</v>
      </c>
      <c r="K361" t="str">
        <f t="shared" si="11"/>
        <v>MDA8 &gt;= 76 ppb</v>
      </c>
    </row>
    <row r="362" spans="1:11" x14ac:dyDescent="0.3">
      <c r="A362">
        <v>76</v>
      </c>
      <c r="B362" t="s">
        <v>32</v>
      </c>
      <c r="C362" t="s">
        <v>7</v>
      </c>
      <c r="D362">
        <v>146.53077551020399</v>
      </c>
      <c r="E362">
        <v>1.49339375510204</v>
      </c>
      <c r="F362">
        <v>5.8041417428199003</v>
      </c>
      <c r="G362">
        <v>5.86435223790152</v>
      </c>
      <c r="H362">
        <v>18.105877551020399</v>
      </c>
      <c r="I362">
        <f>VLOOKUP(B362,days!$H$2:$L$12,MATCH('2026_NOX_emis_4km_bySector_all_'!A362,days!$H$1:$L$1,0),FALSE)</f>
        <v>18</v>
      </c>
      <c r="J362" t="str">
        <f t="shared" si="10"/>
        <v>18 days</v>
      </c>
      <c r="K362" t="str">
        <f t="shared" si="11"/>
        <v>MDA8 &gt;= 76 ppb</v>
      </c>
    </row>
    <row r="363" spans="1:11" x14ac:dyDescent="0.3">
      <c r="A363">
        <v>76</v>
      </c>
      <c r="B363" t="s">
        <v>32</v>
      </c>
      <c r="C363" t="s">
        <v>8</v>
      </c>
      <c r="D363">
        <v>149.71230612244801</v>
      </c>
      <c r="E363">
        <v>1.4909746632653</v>
      </c>
      <c r="F363">
        <v>5.9301634237145304</v>
      </c>
      <c r="G363">
        <v>5.8548527963925503</v>
      </c>
      <c r="H363">
        <v>17.176948979591799</v>
      </c>
      <c r="I363">
        <f>VLOOKUP(B363,days!$H$2:$L$12,MATCH('2026_NOX_emis_4km_bySector_all_'!A363,days!$H$1:$L$1,0),FALSE)</f>
        <v>18</v>
      </c>
      <c r="J363" t="str">
        <f t="shared" si="10"/>
        <v>18 days</v>
      </c>
      <c r="K363" t="str">
        <f t="shared" si="11"/>
        <v>MDA8 &gt;= 76 ppb</v>
      </c>
    </row>
    <row r="364" spans="1:11" x14ac:dyDescent="0.3">
      <c r="A364">
        <v>76</v>
      </c>
      <c r="B364" t="s">
        <v>32</v>
      </c>
      <c r="C364" t="s">
        <v>12</v>
      </c>
      <c r="D364">
        <v>20.055397959183701</v>
      </c>
      <c r="E364">
        <v>0.19606675510204</v>
      </c>
      <c r="F364">
        <v>0.794402213858874</v>
      </c>
      <c r="G364">
        <v>0.76992722792133095</v>
      </c>
      <c r="H364">
        <v>2.8935714285713798</v>
      </c>
      <c r="I364">
        <f>VLOOKUP(B364,days!$H$2:$L$12,MATCH('2026_NOX_emis_4km_bySector_all_'!A364,days!$H$1:$L$1,0),FALSE)</f>
        <v>18</v>
      </c>
      <c r="J364" t="str">
        <f t="shared" si="10"/>
        <v>18 days</v>
      </c>
      <c r="K364" t="str">
        <f t="shared" si="11"/>
        <v>MDA8 &gt;= 76 ppb</v>
      </c>
    </row>
    <row r="365" spans="1:11" x14ac:dyDescent="0.3">
      <c r="A365">
        <v>80</v>
      </c>
      <c r="B365" t="s">
        <v>30</v>
      </c>
      <c r="C365" t="s">
        <v>15</v>
      </c>
      <c r="D365">
        <v>24.314224489795901</v>
      </c>
      <c r="E365">
        <v>0.32403053061224502</v>
      </c>
      <c r="F365">
        <v>1.8523132643065801</v>
      </c>
      <c r="G365">
        <v>1.90431895227459</v>
      </c>
      <c r="H365">
        <v>6.6950102040816404</v>
      </c>
      <c r="I365">
        <f>VLOOKUP(B365,days!$H$2:$L$12,MATCH('2026_NOX_emis_4km_bySector_all_'!A365,days!$H$1:$L$1,0),FALSE)</f>
        <v>6</v>
      </c>
      <c r="J365" t="str">
        <f t="shared" si="10"/>
        <v>6 days</v>
      </c>
      <c r="K365" t="str">
        <f t="shared" si="11"/>
        <v>MDA8 &gt;= 80 ppb</v>
      </c>
    </row>
    <row r="366" spans="1:11" x14ac:dyDescent="0.3">
      <c r="A366">
        <v>80</v>
      </c>
      <c r="B366" t="s">
        <v>30</v>
      </c>
      <c r="C366" t="s">
        <v>14</v>
      </c>
      <c r="D366">
        <v>62.302816326530703</v>
      </c>
      <c r="E366">
        <v>0.82267782653060995</v>
      </c>
      <c r="F366">
        <v>4.7463711266514803</v>
      </c>
      <c r="G366">
        <v>4.8348560665508904</v>
      </c>
      <c r="H366">
        <v>13.5187040816327</v>
      </c>
      <c r="I366">
        <f>VLOOKUP(B366,days!$H$2:$L$12,MATCH('2026_NOX_emis_4km_bySector_all_'!A366,days!$H$1:$L$1,0),FALSE)</f>
        <v>6</v>
      </c>
      <c r="J366" t="str">
        <f t="shared" si="10"/>
        <v>6 days</v>
      </c>
      <c r="K366" t="str">
        <f t="shared" si="11"/>
        <v>MDA8 &gt;= 80 ppb</v>
      </c>
    </row>
    <row r="367" spans="1:11" x14ac:dyDescent="0.3">
      <c r="A367">
        <v>80</v>
      </c>
      <c r="B367" t="s">
        <v>30</v>
      </c>
      <c r="C367" t="s">
        <v>16</v>
      </c>
      <c r="D367">
        <v>63.575571428571401</v>
      </c>
      <c r="E367">
        <v>0.97035015306122396</v>
      </c>
      <c r="F367">
        <v>4.8433325230025401</v>
      </c>
      <c r="G367">
        <v>5.70272246669344</v>
      </c>
      <c r="H367">
        <v>9.63539795918369</v>
      </c>
      <c r="I367">
        <f>VLOOKUP(B367,days!$H$2:$L$12,MATCH('2026_NOX_emis_4km_bySector_all_'!A367,days!$H$1:$L$1,0),FALSE)</f>
        <v>6</v>
      </c>
      <c r="J367" t="str">
        <f t="shared" si="10"/>
        <v>6 days</v>
      </c>
      <c r="K367" t="str">
        <f t="shared" si="11"/>
        <v>MDA8 &gt;= 80 ppb</v>
      </c>
    </row>
    <row r="368" spans="1:11" x14ac:dyDescent="0.3">
      <c r="A368">
        <v>80</v>
      </c>
      <c r="B368" t="s">
        <v>30</v>
      </c>
      <c r="C368" t="s">
        <v>17</v>
      </c>
      <c r="D368">
        <v>21.7388163265306</v>
      </c>
      <c r="E368">
        <v>0.28416752040816301</v>
      </c>
      <c r="F368">
        <v>1.6561127766528601</v>
      </c>
      <c r="G368">
        <v>1.6700450840594101</v>
      </c>
      <c r="H368">
        <v>3.8064489795918299</v>
      </c>
      <c r="I368">
        <f>VLOOKUP(B368,days!$H$2:$L$12,MATCH('2026_NOX_emis_4km_bySector_all_'!A368,days!$H$1:$L$1,0),FALSE)</f>
        <v>6</v>
      </c>
      <c r="J368" t="str">
        <f t="shared" si="10"/>
        <v>6 days</v>
      </c>
      <c r="K368" t="str">
        <f t="shared" si="11"/>
        <v>MDA8 &gt;= 80 ppb</v>
      </c>
    </row>
    <row r="369" spans="1:11" x14ac:dyDescent="0.3">
      <c r="A369">
        <v>80</v>
      </c>
      <c r="B369" t="s">
        <v>30</v>
      </c>
      <c r="C369" t="s">
        <v>13</v>
      </c>
      <c r="D369">
        <v>105.353010204081</v>
      </c>
      <c r="E369">
        <v>1.3890287551020399</v>
      </c>
      <c r="F369">
        <v>8.0260334158527407</v>
      </c>
      <c r="G369">
        <v>8.1632856589077392</v>
      </c>
      <c r="H369">
        <v>22.263642857142798</v>
      </c>
      <c r="I369">
        <f>VLOOKUP(B369,days!$H$2:$L$12,MATCH('2026_NOX_emis_4km_bySector_all_'!A369,days!$H$1:$L$1,0),FALSE)</f>
        <v>6</v>
      </c>
      <c r="J369" t="str">
        <f t="shared" si="10"/>
        <v>6 days</v>
      </c>
      <c r="K369" t="str">
        <f t="shared" si="11"/>
        <v>MDA8 &gt;= 80 ppb</v>
      </c>
    </row>
    <row r="370" spans="1:11" x14ac:dyDescent="0.3">
      <c r="A370">
        <v>80</v>
      </c>
      <c r="B370" t="s">
        <v>30</v>
      </c>
      <c r="C370" t="s">
        <v>11</v>
      </c>
      <c r="D370">
        <v>223.153397959183</v>
      </c>
      <c r="E370">
        <v>2.9017476326530498</v>
      </c>
      <c r="F370">
        <v>17.0003365391462</v>
      </c>
      <c r="G370">
        <v>17.053494931907299</v>
      </c>
      <c r="H370">
        <v>23.723255102040799</v>
      </c>
      <c r="I370">
        <f>VLOOKUP(B370,days!$H$2:$L$12,MATCH('2026_NOX_emis_4km_bySector_all_'!A370,days!$H$1:$L$1,0),FALSE)</f>
        <v>6</v>
      </c>
      <c r="J370" t="str">
        <f t="shared" si="10"/>
        <v>6 days</v>
      </c>
      <c r="K370" t="str">
        <f t="shared" si="11"/>
        <v>MDA8 &gt;= 80 ppb</v>
      </c>
    </row>
    <row r="371" spans="1:11" x14ac:dyDescent="0.3">
      <c r="A371">
        <v>80</v>
      </c>
      <c r="B371" t="s">
        <v>30</v>
      </c>
      <c r="C371" t="s">
        <v>9</v>
      </c>
      <c r="D371">
        <v>338.02709183673397</v>
      </c>
      <c r="E371">
        <v>4.4096162755102002</v>
      </c>
      <c r="F371">
        <v>25.751677425160501</v>
      </c>
      <c r="G371">
        <v>25.9151995024855</v>
      </c>
      <c r="H371">
        <v>33.913999999999803</v>
      </c>
      <c r="I371">
        <f>VLOOKUP(B371,days!$H$2:$L$12,MATCH('2026_NOX_emis_4km_bySector_all_'!A371,days!$H$1:$L$1,0),FALSE)</f>
        <v>6</v>
      </c>
      <c r="J371" t="str">
        <f t="shared" si="10"/>
        <v>6 days</v>
      </c>
      <c r="K371" t="str">
        <f t="shared" si="11"/>
        <v>MDA8 &gt;= 80 ppb</v>
      </c>
    </row>
    <row r="372" spans="1:11" x14ac:dyDescent="0.3">
      <c r="A372">
        <v>80</v>
      </c>
      <c r="B372" t="s">
        <v>30</v>
      </c>
      <c r="C372" t="s">
        <v>10</v>
      </c>
      <c r="D372">
        <v>97.6134285714285</v>
      </c>
      <c r="E372">
        <v>1.2674846938775499</v>
      </c>
      <c r="F372">
        <v>7.43641437518116</v>
      </c>
      <c r="G372">
        <v>7.4489743904945804</v>
      </c>
      <c r="H372">
        <v>17.0058673469387</v>
      </c>
      <c r="I372">
        <f>VLOOKUP(B372,days!$H$2:$L$12,MATCH('2026_NOX_emis_4km_bySector_all_'!A372,days!$H$1:$L$1,0),FALSE)</f>
        <v>6</v>
      </c>
      <c r="J372" t="str">
        <f t="shared" si="10"/>
        <v>6 days</v>
      </c>
      <c r="K372" t="str">
        <f t="shared" si="11"/>
        <v>MDA8 &gt;= 80 ppb</v>
      </c>
    </row>
    <row r="373" spans="1:11" x14ac:dyDescent="0.3">
      <c r="A373">
        <v>80</v>
      </c>
      <c r="B373" t="s">
        <v>30</v>
      </c>
      <c r="C373" t="s">
        <v>7</v>
      </c>
      <c r="D373">
        <v>257.54932653061201</v>
      </c>
      <c r="E373">
        <v>3.1287042653061201</v>
      </c>
      <c r="F373">
        <v>19.620697092193499</v>
      </c>
      <c r="G373">
        <v>18.387313125177599</v>
      </c>
      <c r="H373">
        <v>18.105877551020399</v>
      </c>
      <c r="I373">
        <f>VLOOKUP(B373,days!$H$2:$L$12,MATCH('2026_NOX_emis_4km_bySector_all_'!A373,days!$H$1:$L$1,0),FALSE)</f>
        <v>6</v>
      </c>
      <c r="J373" t="str">
        <f t="shared" si="10"/>
        <v>6 days</v>
      </c>
      <c r="K373" t="str">
        <f t="shared" si="11"/>
        <v>MDA8 &gt;= 80 ppb</v>
      </c>
    </row>
    <row r="374" spans="1:11" x14ac:dyDescent="0.3">
      <c r="A374">
        <v>80</v>
      </c>
      <c r="B374" t="s">
        <v>30</v>
      </c>
      <c r="C374" t="s">
        <v>8</v>
      </c>
      <c r="D374">
        <v>108.34369387755</v>
      </c>
      <c r="E374">
        <v>1.3769312755101999</v>
      </c>
      <c r="F374">
        <v>8.2538705422244796</v>
      </c>
      <c r="G374">
        <v>8.0921890877977205</v>
      </c>
      <c r="H374">
        <v>17.176948979591799</v>
      </c>
      <c r="I374">
        <f>VLOOKUP(B374,days!$H$2:$L$12,MATCH('2026_NOX_emis_4km_bySector_all_'!A374,days!$H$1:$L$1,0),FALSE)</f>
        <v>6</v>
      </c>
      <c r="J374" t="str">
        <f t="shared" si="10"/>
        <v>6 days</v>
      </c>
      <c r="K374" t="str">
        <f t="shared" si="11"/>
        <v>MDA8 &gt;= 80 ppb</v>
      </c>
    </row>
    <row r="375" spans="1:11" x14ac:dyDescent="0.3">
      <c r="A375">
        <v>80</v>
      </c>
      <c r="B375" t="s">
        <v>30</v>
      </c>
      <c r="C375" t="s">
        <v>12</v>
      </c>
      <c r="D375">
        <v>10.669683673469301</v>
      </c>
      <c r="E375">
        <v>0.14082089795918301</v>
      </c>
      <c r="F375">
        <v>0.81284091962780503</v>
      </c>
      <c r="G375">
        <v>0.82760073365094899</v>
      </c>
      <c r="H375">
        <v>2.8935714285713798</v>
      </c>
      <c r="I375">
        <f>VLOOKUP(B375,days!$H$2:$L$12,MATCH('2026_NOX_emis_4km_bySector_all_'!A375,days!$H$1:$L$1,0),FALSE)</f>
        <v>6</v>
      </c>
      <c r="J375" t="str">
        <f t="shared" si="10"/>
        <v>6 days</v>
      </c>
      <c r="K375" t="str">
        <f t="shared" si="11"/>
        <v>MDA8 &gt;= 80 ppb</v>
      </c>
    </row>
    <row r="376" spans="1:11" x14ac:dyDescent="0.3">
      <c r="A376">
        <v>80</v>
      </c>
      <c r="B376" t="s">
        <v>25</v>
      </c>
      <c r="C376" t="s">
        <v>15</v>
      </c>
      <c r="D376">
        <v>188.91775510203999</v>
      </c>
      <c r="E376">
        <v>2.8017548877551</v>
      </c>
      <c r="F376">
        <v>4.2254367024323898</v>
      </c>
      <c r="G376">
        <v>4.1319507285872996</v>
      </c>
      <c r="H376">
        <v>6.6950102040816404</v>
      </c>
      <c r="I376">
        <f>VLOOKUP(B376,days!$H$2:$L$12,MATCH('2026_NOX_emis_4km_bySector_all_'!A376,days!$H$1:$L$1,0),FALSE)</f>
        <v>18</v>
      </c>
      <c r="J376" t="str">
        <f t="shared" si="10"/>
        <v>18 days</v>
      </c>
      <c r="K376" t="str">
        <f t="shared" si="11"/>
        <v>MDA8 &gt;= 80 ppb</v>
      </c>
    </row>
    <row r="377" spans="1:11" x14ac:dyDescent="0.3">
      <c r="A377">
        <v>80</v>
      </c>
      <c r="B377" t="s">
        <v>25</v>
      </c>
      <c r="C377" t="s">
        <v>14</v>
      </c>
      <c r="D377">
        <v>408.21487755101901</v>
      </c>
      <c r="E377">
        <v>6.0623793877551098</v>
      </c>
      <c r="F377">
        <v>9.1303547681442296</v>
      </c>
      <c r="G377">
        <v>8.9406296880873803</v>
      </c>
      <c r="H377">
        <v>13.5187040816327</v>
      </c>
      <c r="I377">
        <f>VLOOKUP(B377,days!$H$2:$L$12,MATCH('2026_NOX_emis_4km_bySector_all_'!A377,days!$H$1:$L$1,0),FALSE)</f>
        <v>18</v>
      </c>
      <c r="J377" t="str">
        <f t="shared" si="10"/>
        <v>18 days</v>
      </c>
      <c r="K377" t="str">
        <f t="shared" si="11"/>
        <v>MDA8 &gt;= 80 ppb</v>
      </c>
    </row>
    <row r="378" spans="1:11" x14ac:dyDescent="0.3">
      <c r="A378">
        <v>80</v>
      </c>
      <c r="B378" t="s">
        <v>25</v>
      </c>
      <c r="C378" t="s">
        <v>16</v>
      </c>
      <c r="D378">
        <v>435.03548979591801</v>
      </c>
      <c r="E378">
        <v>6.7613049795918396</v>
      </c>
      <c r="F378">
        <v>9.7302390897639306</v>
      </c>
      <c r="G378">
        <v>9.9713858477499304</v>
      </c>
      <c r="H378">
        <v>9.63539795918369</v>
      </c>
      <c r="I378">
        <f>VLOOKUP(B378,days!$H$2:$L$12,MATCH('2026_NOX_emis_4km_bySector_all_'!A378,days!$H$1:$L$1,0),FALSE)</f>
        <v>18</v>
      </c>
      <c r="J378" t="str">
        <f t="shared" si="10"/>
        <v>18 days</v>
      </c>
      <c r="K378" t="str">
        <f t="shared" si="11"/>
        <v>MDA8 &gt;= 80 ppb</v>
      </c>
    </row>
    <row r="379" spans="1:11" x14ac:dyDescent="0.3">
      <c r="A379">
        <v>80</v>
      </c>
      <c r="B379" t="s">
        <v>25</v>
      </c>
      <c r="C379" t="s">
        <v>17</v>
      </c>
      <c r="D379">
        <v>84.620908163265199</v>
      </c>
      <c r="E379">
        <v>1.26327936734693</v>
      </c>
      <c r="F379">
        <v>1.8926770062088201</v>
      </c>
      <c r="G379">
        <v>1.86304952125945</v>
      </c>
      <c r="H379">
        <v>3.8064489795918299</v>
      </c>
      <c r="I379">
        <f>VLOOKUP(B379,days!$H$2:$L$12,MATCH('2026_NOX_emis_4km_bySector_all_'!A379,days!$H$1:$L$1,0),FALSE)</f>
        <v>18</v>
      </c>
      <c r="J379" t="str">
        <f t="shared" si="10"/>
        <v>18 days</v>
      </c>
      <c r="K379" t="str">
        <f t="shared" si="11"/>
        <v>MDA8 &gt;= 80 ppb</v>
      </c>
    </row>
    <row r="380" spans="1:11" x14ac:dyDescent="0.3">
      <c r="A380">
        <v>80</v>
      </c>
      <c r="B380" t="s">
        <v>25</v>
      </c>
      <c r="C380" t="s">
        <v>13</v>
      </c>
      <c r="D380">
        <v>682.78766326530399</v>
      </c>
      <c r="E380">
        <v>10.1201106632652</v>
      </c>
      <c r="F380">
        <v>15.2715982188701</v>
      </c>
      <c r="G380">
        <v>14.9248597053284</v>
      </c>
      <c r="H380">
        <v>22.263642857142798</v>
      </c>
      <c r="I380">
        <f>VLOOKUP(B380,days!$H$2:$L$12,MATCH('2026_NOX_emis_4km_bySector_all_'!A380,days!$H$1:$L$1,0),FALSE)</f>
        <v>18</v>
      </c>
      <c r="J380" t="str">
        <f t="shared" si="10"/>
        <v>18 days</v>
      </c>
      <c r="K380" t="str">
        <f t="shared" si="11"/>
        <v>MDA8 &gt;= 80 ppb</v>
      </c>
    </row>
    <row r="381" spans="1:11" x14ac:dyDescent="0.3">
      <c r="A381">
        <v>80</v>
      </c>
      <c r="B381" t="s">
        <v>25</v>
      </c>
      <c r="C381" t="s">
        <v>11</v>
      </c>
      <c r="D381">
        <v>442.75729591836699</v>
      </c>
      <c r="E381">
        <v>6.9850127142857099</v>
      </c>
      <c r="F381">
        <v>9.90294918247724</v>
      </c>
      <c r="G381">
        <v>10.3013038364358</v>
      </c>
      <c r="H381">
        <v>23.723255102040799</v>
      </c>
      <c r="I381">
        <f>VLOOKUP(B381,days!$H$2:$L$12,MATCH('2026_NOX_emis_4km_bySector_all_'!A381,days!$H$1:$L$1,0),FALSE)</f>
        <v>18</v>
      </c>
      <c r="J381" t="str">
        <f t="shared" si="10"/>
        <v>18 days</v>
      </c>
      <c r="K381" t="str">
        <f t="shared" si="11"/>
        <v>MDA8 &gt;= 80 ppb</v>
      </c>
    </row>
    <row r="382" spans="1:11" x14ac:dyDescent="0.3">
      <c r="A382">
        <v>80</v>
      </c>
      <c r="B382" t="s">
        <v>25</v>
      </c>
      <c r="C382" t="s">
        <v>9</v>
      </c>
      <c r="D382">
        <v>678.03303061224403</v>
      </c>
      <c r="E382">
        <v>10.220932877551</v>
      </c>
      <c r="F382">
        <v>15.1652535330148</v>
      </c>
      <c r="G382">
        <v>15.073549522412801</v>
      </c>
      <c r="H382">
        <v>33.913999999999803</v>
      </c>
      <c r="I382">
        <f>VLOOKUP(B382,days!$H$2:$L$12,MATCH('2026_NOX_emis_4km_bySector_all_'!A382,days!$H$1:$L$1,0),FALSE)</f>
        <v>18</v>
      </c>
      <c r="J382" t="str">
        <f t="shared" si="10"/>
        <v>18 days</v>
      </c>
      <c r="K382" t="str">
        <f t="shared" si="11"/>
        <v>MDA8 &gt;= 80 ppb</v>
      </c>
    </row>
    <row r="383" spans="1:11" x14ac:dyDescent="0.3">
      <c r="A383">
        <v>80</v>
      </c>
      <c r="B383" t="s">
        <v>25</v>
      </c>
      <c r="C383" t="s">
        <v>10</v>
      </c>
      <c r="D383">
        <v>352.50381632653</v>
      </c>
      <c r="E383">
        <v>5.4931939183673402</v>
      </c>
      <c r="F383">
        <v>7.8842910368540604</v>
      </c>
      <c r="G383">
        <v>8.1012106778033193</v>
      </c>
      <c r="H383">
        <v>17.0058673469387</v>
      </c>
      <c r="I383">
        <f>VLOOKUP(B383,days!$H$2:$L$12,MATCH('2026_NOX_emis_4km_bySector_all_'!A383,days!$H$1:$L$1,0),FALSE)</f>
        <v>18</v>
      </c>
      <c r="J383" t="str">
        <f t="shared" si="10"/>
        <v>18 days</v>
      </c>
      <c r="K383" t="str">
        <f t="shared" si="11"/>
        <v>MDA8 &gt;= 80 ppb</v>
      </c>
    </row>
    <row r="384" spans="1:11" x14ac:dyDescent="0.3">
      <c r="A384">
        <v>80</v>
      </c>
      <c r="B384" t="s">
        <v>25</v>
      </c>
      <c r="C384" t="s">
        <v>7</v>
      </c>
      <c r="D384">
        <v>483.81517346938699</v>
      </c>
      <c r="E384">
        <v>7.3064671734693896</v>
      </c>
      <c r="F384">
        <v>10.821271881338101</v>
      </c>
      <c r="G384">
        <v>10.775375994795001</v>
      </c>
      <c r="H384">
        <v>18.105877551020399</v>
      </c>
      <c r="I384">
        <f>VLOOKUP(B384,days!$H$2:$L$12,MATCH('2026_NOX_emis_4km_bySector_all_'!A384,days!$H$1:$L$1,0),FALSE)</f>
        <v>18</v>
      </c>
      <c r="J384" t="str">
        <f t="shared" si="10"/>
        <v>18 days</v>
      </c>
      <c r="K384" t="str">
        <f t="shared" si="11"/>
        <v>MDA8 &gt;= 80 ppb</v>
      </c>
    </row>
    <row r="385" spans="1:11" x14ac:dyDescent="0.3">
      <c r="A385">
        <v>80</v>
      </c>
      <c r="B385" t="s">
        <v>25</v>
      </c>
      <c r="C385" t="s">
        <v>8</v>
      </c>
      <c r="D385">
        <v>630.33121428571303</v>
      </c>
      <c r="E385">
        <v>9.5533423265306094</v>
      </c>
      <c r="F385">
        <v>14.098328905576</v>
      </c>
      <c r="G385">
        <v>14.0890054155238</v>
      </c>
      <c r="H385">
        <v>17.176948979591799</v>
      </c>
      <c r="I385">
        <f>VLOOKUP(B385,days!$H$2:$L$12,MATCH('2026_NOX_emis_4km_bySector_all_'!A385,days!$H$1:$L$1,0),FALSE)</f>
        <v>18</v>
      </c>
      <c r="J385" t="str">
        <f t="shared" si="10"/>
        <v>18 days</v>
      </c>
      <c r="K385" t="str">
        <f t="shared" si="11"/>
        <v>MDA8 &gt;= 80 ppb</v>
      </c>
    </row>
    <row r="386" spans="1:11" x14ac:dyDescent="0.3">
      <c r="A386">
        <v>80</v>
      </c>
      <c r="B386" t="s">
        <v>25</v>
      </c>
      <c r="C386" t="s">
        <v>12</v>
      </c>
      <c r="D386">
        <v>83.9468061224498</v>
      </c>
      <c r="E386">
        <v>1.2392956938775499</v>
      </c>
      <c r="F386">
        <v>1.87759967531998</v>
      </c>
      <c r="G386">
        <v>1.82767906201651</v>
      </c>
      <c r="H386">
        <v>2.8935714285713798</v>
      </c>
      <c r="I386">
        <f>VLOOKUP(B386,days!$H$2:$L$12,MATCH('2026_NOX_emis_4km_bySector_all_'!A386,days!$H$1:$L$1,0),FALSE)</f>
        <v>18</v>
      </c>
      <c r="J386" t="str">
        <f t="shared" si="10"/>
        <v>18 days</v>
      </c>
      <c r="K386" t="str">
        <f t="shared" si="11"/>
        <v>MDA8 &gt;= 80 ppb</v>
      </c>
    </row>
    <row r="387" spans="1:11" x14ac:dyDescent="0.3">
      <c r="A387">
        <v>80</v>
      </c>
      <c r="B387" t="s">
        <v>27</v>
      </c>
      <c r="C387" t="s">
        <v>15</v>
      </c>
      <c r="D387">
        <v>18.679408163265201</v>
      </c>
      <c r="E387">
        <v>0.28228036734693801</v>
      </c>
      <c r="F387">
        <v>3.94830120437959</v>
      </c>
      <c r="G387">
        <v>4.0966703136371496</v>
      </c>
      <c r="H387">
        <v>6.6950102040816404</v>
      </c>
      <c r="I387">
        <f>VLOOKUP(B387,days!$H$2:$L$12,MATCH('2026_NOX_emis_4km_bySector_all_'!A387,days!$H$1:$L$1,0),FALSE)</f>
        <v>3</v>
      </c>
      <c r="J387" t="str">
        <f t="shared" ref="J387:J450" si="12">I387&amp;" days"</f>
        <v>3 days</v>
      </c>
      <c r="K387" t="str">
        <f t="shared" ref="K387:K450" si="13">"MDA8 &gt;= "&amp;A387&amp;" ppb"</f>
        <v>MDA8 &gt;= 80 ppb</v>
      </c>
    </row>
    <row r="388" spans="1:11" x14ac:dyDescent="0.3">
      <c r="A388">
        <v>80</v>
      </c>
      <c r="B388" t="s">
        <v>27</v>
      </c>
      <c r="C388" t="s">
        <v>14</v>
      </c>
      <c r="D388">
        <v>39.579561224489801</v>
      </c>
      <c r="E388">
        <v>0.59578679591836503</v>
      </c>
      <c r="F388">
        <v>8.3660053833392194</v>
      </c>
      <c r="G388">
        <v>8.6465173013465506</v>
      </c>
      <c r="H388">
        <v>13.5187040816327</v>
      </c>
      <c r="I388">
        <f>VLOOKUP(B388,days!$H$2:$L$12,MATCH('2026_NOX_emis_4km_bySector_all_'!A388,days!$H$1:$L$1,0),FALSE)</f>
        <v>3</v>
      </c>
      <c r="J388" t="str">
        <f t="shared" si="12"/>
        <v>3 days</v>
      </c>
      <c r="K388" t="str">
        <f t="shared" si="13"/>
        <v>MDA8 &gt;= 80 ppb</v>
      </c>
    </row>
    <row r="389" spans="1:11" x14ac:dyDescent="0.3">
      <c r="A389">
        <v>80</v>
      </c>
      <c r="B389" t="s">
        <v>27</v>
      </c>
      <c r="C389" t="s">
        <v>16</v>
      </c>
      <c r="D389">
        <v>61.438602040816299</v>
      </c>
      <c r="E389">
        <v>0.87757351020408103</v>
      </c>
      <c r="F389">
        <v>12.986391448429501</v>
      </c>
      <c r="G389">
        <v>12.736023341179701</v>
      </c>
      <c r="H389">
        <v>9.63539795918369</v>
      </c>
      <c r="I389">
        <f>VLOOKUP(B389,days!$H$2:$L$12,MATCH('2026_NOX_emis_4km_bySector_all_'!A389,days!$H$1:$L$1,0),FALSE)</f>
        <v>3</v>
      </c>
      <c r="J389" t="str">
        <f t="shared" si="12"/>
        <v>3 days</v>
      </c>
      <c r="K389" t="str">
        <f t="shared" si="13"/>
        <v>MDA8 &gt;= 80 ppb</v>
      </c>
    </row>
    <row r="390" spans="1:11" x14ac:dyDescent="0.3">
      <c r="A390">
        <v>80</v>
      </c>
      <c r="B390" t="s">
        <v>27</v>
      </c>
      <c r="C390" t="s">
        <v>17</v>
      </c>
      <c r="D390">
        <v>9.8328061224489698</v>
      </c>
      <c r="E390">
        <v>0.14376520408163199</v>
      </c>
      <c r="F390">
        <v>2.0783784965973799</v>
      </c>
      <c r="G390">
        <v>2.0864314767287602</v>
      </c>
      <c r="H390">
        <v>3.8064489795918299</v>
      </c>
      <c r="I390">
        <f>VLOOKUP(B390,days!$H$2:$L$12,MATCH('2026_NOX_emis_4km_bySector_all_'!A390,days!$H$1:$L$1,0),FALSE)</f>
        <v>3</v>
      </c>
      <c r="J390" t="str">
        <f t="shared" si="12"/>
        <v>3 days</v>
      </c>
      <c r="K390" t="str">
        <f t="shared" si="13"/>
        <v>MDA8 &gt;= 80 ppb</v>
      </c>
    </row>
    <row r="391" spans="1:11" x14ac:dyDescent="0.3">
      <c r="A391">
        <v>80</v>
      </c>
      <c r="B391" t="s">
        <v>27</v>
      </c>
      <c r="C391" t="s">
        <v>13</v>
      </c>
      <c r="D391">
        <v>61.012244897959199</v>
      </c>
      <c r="E391">
        <v>0.92511077551020404</v>
      </c>
      <c r="F391">
        <v>12.8962715470961</v>
      </c>
      <c r="G391">
        <v>13.425920783929399</v>
      </c>
      <c r="H391">
        <v>22.263642857142798</v>
      </c>
      <c r="I391">
        <f>VLOOKUP(B391,days!$H$2:$L$12,MATCH('2026_NOX_emis_4km_bySector_all_'!A391,days!$H$1:$L$1,0),FALSE)</f>
        <v>3</v>
      </c>
      <c r="J391" t="str">
        <f t="shared" si="12"/>
        <v>3 days</v>
      </c>
      <c r="K391" t="str">
        <f t="shared" si="13"/>
        <v>MDA8 &gt;= 80 ppb</v>
      </c>
    </row>
    <row r="392" spans="1:11" x14ac:dyDescent="0.3">
      <c r="A392">
        <v>80</v>
      </c>
      <c r="B392" t="s">
        <v>27</v>
      </c>
      <c r="C392" t="s">
        <v>11</v>
      </c>
      <c r="D392">
        <v>59.771846938775496</v>
      </c>
      <c r="E392">
        <v>0.84077828571428603</v>
      </c>
      <c r="F392">
        <v>12.634086326164701</v>
      </c>
      <c r="G392">
        <v>12.202022676281601</v>
      </c>
      <c r="H392">
        <v>23.723255102040799</v>
      </c>
      <c r="I392">
        <f>VLOOKUP(B392,days!$H$2:$L$12,MATCH('2026_NOX_emis_4km_bySector_all_'!A392,days!$H$1:$L$1,0),FALSE)</f>
        <v>3</v>
      </c>
      <c r="J392" t="str">
        <f t="shared" si="12"/>
        <v>3 days</v>
      </c>
      <c r="K392" t="str">
        <f t="shared" si="13"/>
        <v>MDA8 &gt;= 80 ppb</v>
      </c>
    </row>
    <row r="393" spans="1:11" x14ac:dyDescent="0.3">
      <c r="A393">
        <v>80</v>
      </c>
      <c r="B393" t="s">
        <v>27</v>
      </c>
      <c r="C393" t="s">
        <v>9</v>
      </c>
      <c r="D393">
        <v>92.445295918367293</v>
      </c>
      <c r="E393">
        <v>1.2842009999999999</v>
      </c>
      <c r="F393">
        <v>19.540333934750901</v>
      </c>
      <c r="G393">
        <v>18.637314960615399</v>
      </c>
      <c r="H393">
        <v>33.913999999999803</v>
      </c>
      <c r="I393">
        <f>VLOOKUP(B393,days!$H$2:$L$12,MATCH('2026_NOX_emis_4km_bySector_all_'!A393,days!$H$1:$L$1,0),FALSE)</f>
        <v>3</v>
      </c>
      <c r="J393" t="str">
        <f t="shared" si="12"/>
        <v>3 days</v>
      </c>
      <c r="K393" t="str">
        <f t="shared" si="13"/>
        <v>MDA8 &gt;= 80 ppb</v>
      </c>
    </row>
    <row r="394" spans="1:11" x14ac:dyDescent="0.3">
      <c r="A394">
        <v>80</v>
      </c>
      <c r="B394" t="s">
        <v>27</v>
      </c>
      <c r="C394" t="s">
        <v>10</v>
      </c>
      <c r="D394">
        <v>34.265224489795898</v>
      </c>
      <c r="E394">
        <v>0.46011538775510102</v>
      </c>
      <c r="F394">
        <v>7.2427041552342502</v>
      </c>
      <c r="G394">
        <v>6.6775492308583804</v>
      </c>
      <c r="H394">
        <v>17.0058673469387</v>
      </c>
      <c r="I394">
        <f>VLOOKUP(B394,days!$H$2:$L$12,MATCH('2026_NOX_emis_4km_bySector_all_'!A394,days!$H$1:$L$1,0),FALSE)</f>
        <v>3</v>
      </c>
      <c r="J394" t="str">
        <f t="shared" si="12"/>
        <v>3 days</v>
      </c>
      <c r="K394" t="str">
        <f t="shared" si="13"/>
        <v>MDA8 &gt;= 80 ppb</v>
      </c>
    </row>
    <row r="395" spans="1:11" x14ac:dyDescent="0.3">
      <c r="A395">
        <v>80</v>
      </c>
      <c r="B395" t="s">
        <v>27</v>
      </c>
      <c r="C395" t="s">
        <v>7</v>
      </c>
      <c r="D395">
        <v>36.574295918367298</v>
      </c>
      <c r="E395">
        <v>0.57774167346938698</v>
      </c>
      <c r="F395">
        <v>7.7307768726748503</v>
      </c>
      <c r="G395">
        <v>8.3846325725661703</v>
      </c>
      <c r="H395">
        <v>18.105877551020399</v>
      </c>
      <c r="I395">
        <f>VLOOKUP(B395,days!$H$2:$L$12,MATCH('2026_NOX_emis_4km_bySector_all_'!A395,days!$H$1:$L$1,0),FALSE)</f>
        <v>3</v>
      </c>
      <c r="J395" t="str">
        <f t="shared" si="12"/>
        <v>3 days</v>
      </c>
      <c r="K395" t="str">
        <f t="shared" si="13"/>
        <v>MDA8 &gt;= 80 ppb</v>
      </c>
    </row>
    <row r="396" spans="1:11" x14ac:dyDescent="0.3">
      <c r="A396">
        <v>80</v>
      </c>
      <c r="B396" t="s">
        <v>27</v>
      </c>
      <c r="C396" t="s">
        <v>8</v>
      </c>
      <c r="D396">
        <v>51.228448979591803</v>
      </c>
      <c r="E396">
        <v>0.77741273469387695</v>
      </c>
      <c r="F396">
        <v>10.8282524283822</v>
      </c>
      <c r="G396">
        <v>11.282412948505099</v>
      </c>
      <c r="H396">
        <v>17.176948979591799</v>
      </c>
      <c r="I396">
        <f>VLOOKUP(B396,days!$H$2:$L$12,MATCH('2026_NOX_emis_4km_bySector_all_'!A396,days!$H$1:$L$1,0),FALSE)</f>
        <v>3</v>
      </c>
      <c r="J396" t="str">
        <f t="shared" si="12"/>
        <v>3 days</v>
      </c>
      <c r="K396" t="str">
        <f t="shared" si="13"/>
        <v>MDA8 &gt;= 80 ppb</v>
      </c>
    </row>
    <row r="397" spans="1:11" x14ac:dyDescent="0.3">
      <c r="A397">
        <v>80</v>
      </c>
      <c r="B397" t="s">
        <v>27</v>
      </c>
      <c r="C397" t="s">
        <v>12</v>
      </c>
      <c r="D397">
        <v>8.2721428571428497</v>
      </c>
      <c r="E397">
        <v>0.12571716326530599</v>
      </c>
      <c r="F397">
        <v>1.7484982029509799</v>
      </c>
      <c r="G397">
        <v>1.82450439435154</v>
      </c>
      <c r="H397">
        <v>2.8935714285713798</v>
      </c>
      <c r="I397">
        <f>VLOOKUP(B397,days!$H$2:$L$12,MATCH('2026_NOX_emis_4km_bySector_all_'!A397,days!$H$1:$L$1,0),FALSE)</f>
        <v>3</v>
      </c>
      <c r="J397" t="str">
        <f t="shared" si="12"/>
        <v>3 days</v>
      </c>
      <c r="K397" t="str">
        <f t="shared" si="13"/>
        <v>MDA8 &gt;= 80 ppb</v>
      </c>
    </row>
    <row r="398" spans="1:11" x14ac:dyDescent="0.3">
      <c r="A398">
        <v>80</v>
      </c>
      <c r="B398" t="s">
        <v>31</v>
      </c>
      <c r="C398" t="s">
        <v>15</v>
      </c>
      <c r="D398">
        <v>31.805632653061199</v>
      </c>
      <c r="E398">
        <v>0.49262141836734702</v>
      </c>
      <c r="F398">
        <v>2.7908190363435499</v>
      </c>
      <c r="G398">
        <v>2.7790592816238902</v>
      </c>
      <c r="H398">
        <v>6.6950102040816404</v>
      </c>
      <c r="I398">
        <f>VLOOKUP(B398,days!$H$2:$L$12,MATCH('2026_NOX_emis_4km_bySector_all_'!A398,days!$H$1:$L$1,0),FALSE)</f>
        <v>6</v>
      </c>
      <c r="J398" t="str">
        <f t="shared" si="12"/>
        <v>6 days</v>
      </c>
      <c r="K398" t="str">
        <f t="shared" si="13"/>
        <v>MDA8 &gt;= 80 ppb</v>
      </c>
    </row>
    <row r="399" spans="1:11" x14ac:dyDescent="0.3">
      <c r="A399">
        <v>80</v>
      </c>
      <c r="B399" t="s">
        <v>31</v>
      </c>
      <c r="C399" t="s">
        <v>14</v>
      </c>
      <c r="D399">
        <v>75.027765306122504</v>
      </c>
      <c r="E399">
        <v>1.1667683061224401</v>
      </c>
      <c r="F399">
        <v>6.5833909972700804</v>
      </c>
      <c r="G399">
        <v>6.5821707496612296</v>
      </c>
      <c r="H399">
        <v>13.5187040816327</v>
      </c>
      <c r="I399">
        <f>VLOOKUP(B399,days!$H$2:$L$12,MATCH('2026_NOX_emis_4km_bySector_all_'!A399,days!$H$1:$L$1,0),FALSE)</f>
        <v>6</v>
      </c>
      <c r="J399" t="str">
        <f t="shared" si="12"/>
        <v>6 days</v>
      </c>
      <c r="K399" t="str">
        <f t="shared" si="13"/>
        <v>MDA8 &gt;= 80 ppb</v>
      </c>
    </row>
    <row r="400" spans="1:11" x14ac:dyDescent="0.3">
      <c r="A400">
        <v>80</v>
      </c>
      <c r="B400" t="s">
        <v>31</v>
      </c>
      <c r="C400" t="s">
        <v>16</v>
      </c>
      <c r="D400">
        <v>10.105622448979499</v>
      </c>
      <c r="E400">
        <v>0.16153628571428499</v>
      </c>
      <c r="F400">
        <v>0.88672858082571404</v>
      </c>
      <c r="G400">
        <v>0.91128582192213303</v>
      </c>
      <c r="H400">
        <v>9.63539795918369</v>
      </c>
      <c r="I400">
        <f>VLOOKUP(B400,days!$H$2:$L$12,MATCH('2026_NOX_emis_4km_bySector_all_'!A400,days!$H$1:$L$1,0),FALSE)</f>
        <v>6</v>
      </c>
      <c r="J400" t="str">
        <f t="shared" si="12"/>
        <v>6 days</v>
      </c>
      <c r="K400" t="str">
        <f t="shared" si="13"/>
        <v>MDA8 &gt;= 80 ppb</v>
      </c>
    </row>
    <row r="401" spans="1:11" x14ac:dyDescent="0.3">
      <c r="A401">
        <v>80</v>
      </c>
      <c r="B401" t="s">
        <v>31</v>
      </c>
      <c r="C401" t="s">
        <v>17</v>
      </c>
      <c r="D401">
        <v>20.599908163265301</v>
      </c>
      <c r="E401">
        <v>0.32463717346938697</v>
      </c>
      <c r="F401">
        <v>1.8075608328902799</v>
      </c>
      <c r="G401">
        <v>1.83139814155926</v>
      </c>
      <c r="H401">
        <v>3.8064489795918299</v>
      </c>
      <c r="I401">
        <f>VLOOKUP(B401,days!$H$2:$L$12,MATCH('2026_NOX_emis_4km_bySector_all_'!A401,days!$H$1:$L$1,0),FALSE)</f>
        <v>6</v>
      </c>
      <c r="J401" t="str">
        <f t="shared" si="12"/>
        <v>6 days</v>
      </c>
      <c r="K401" t="str">
        <f t="shared" si="13"/>
        <v>MDA8 &gt;= 80 ppb</v>
      </c>
    </row>
    <row r="402" spans="1:11" x14ac:dyDescent="0.3">
      <c r="A402">
        <v>80</v>
      </c>
      <c r="B402" t="s">
        <v>31</v>
      </c>
      <c r="C402" t="s">
        <v>13</v>
      </c>
      <c r="D402">
        <v>132.178397959183</v>
      </c>
      <c r="E402">
        <v>2.07677901020408</v>
      </c>
      <c r="F402">
        <v>11.598133992231</v>
      </c>
      <c r="G402">
        <v>11.715877079233101</v>
      </c>
      <c r="H402">
        <v>22.263642857142798</v>
      </c>
      <c r="I402">
        <f>VLOOKUP(B402,days!$H$2:$L$12,MATCH('2026_NOX_emis_4km_bySector_all_'!A402,days!$H$1:$L$1,0),FALSE)</f>
        <v>6</v>
      </c>
      <c r="J402" t="str">
        <f t="shared" si="12"/>
        <v>6 days</v>
      </c>
      <c r="K402" t="str">
        <f t="shared" si="13"/>
        <v>MDA8 &gt;= 80 ppb</v>
      </c>
    </row>
    <row r="403" spans="1:11" x14ac:dyDescent="0.3">
      <c r="A403">
        <v>80</v>
      </c>
      <c r="B403" t="s">
        <v>31</v>
      </c>
      <c r="C403" t="s">
        <v>11</v>
      </c>
      <c r="D403">
        <v>213.041846938775</v>
      </c>
      <c r="E403">
        <v>3.2885884081632599</v>
      </c>
      <c r="F403">
        <v>18.6935832548923</v>
      </c>
      <c r="G403">
        <v>18.552141255725498</v>
      </c>
      <c r="H403">
        <v>23.723255102040799</v>
      </c>
      <c r="I403">
        <f>VLOOKUP(B403,days!$H$2:$L$12,MATCH('2026_NOX_emis_4km_bySector_all_'!A403,days!$H$1:$L$1,0),FALSE)</f>
        <v>6</v>
      </c>
      <c r="J403" t="str">
        <f t="shared" si="12"/>
        <v>6 days</v>
      </c>
      <c r="K403" t="str">
        <f t="shared" si="13"/>
        <v>MDA8 &gt;= 80 ppb</v>
      </c>
    </row>
    <row r="404" spans="1:11" x14ac:dyDescent="0.3">
      <c r="A404">
        <v>80</v>
      </c>
      <c r="B404" t="s">
        <v>31</v>
      </c>
      <c r="C404" t="s">
        <v>9</v>
      </c>
      <c r="D404">
        <v>356.59766326530598</v>
      </c>
      <c r="E404">
        <v>5.5135044183673401</v>
      </c>
      <c r="F404">
        <v>31.290040912317998</v>
      </c>
      <c r="G404">
        <v>31.103713839564001</v>
      </c>
      <c r="H404">
        <v>33.913999999999803</v>
      </c>
      <c r="I404">
        <f>VLOOKUP(B404,days!$H$2:$L$12,MATCH('2026_NOX_emis_4km_bySector_all_'!A404,days!$H$1:$L$1,0),FALSE)</f>
        <v>6</v>
      </c>
      <c r="J404" t="str">
        <f t="shared" si="12"/>
        <v>6 days</v>
      </c>
      <c r="K404" t="str">
        <f t="shared" si="13"/>
        <v>MDA8 &gt;= 80 ppb</v>
      </c>
    </row>
    <row r="405" spans="1:11" x14ac:dyDescent="0.3">
      <c r="A405">
        <v>80</v>
      </c>
      <c r="B405" t="s">
        <v>31</v>
      </c>
      <c r="C405" t="s">
        <v>10</v>
      </c>
      <c r="D405">
        <v>139.985418367346</v>
      </c>
      <c r="E405">
        <v>2.2880412244897901</v>
      </c>
      <c r="F405">
        <v>12.2831692943075</v>
      </c>
      <c r="G405">
        <v>12.907685221503799</v>
      </c>
      <c r="H405">
        <v>17.0058673469387</v>
      </c>
      <c r="I405">
        <f>VLOOKUP(B405,days!$H$2:$L$12,MATCH('2026_NOX_emis_4km_bySector_all_'!A405,days!$H$1:$L$1,0),FALSE)</f>
        <v>6</v>
      </c>
      <c r="J405" t="str">
        <f t="shared" si="12"/>
        <v>6 days</v>
      </c>
      <c r="K405" t="str">
        <f t="shared" si="13"/>
        <v>MDA8 &gt;= 80 ppb</v>
      </c>
    </row>
    <row r="406" spans="1:11" x14ac:dyDescent="0.3">
      <c r="A406">
        <v>80</v>
      </c>
      <c r="B406" t="s">
        <v>31</v>
      </c>
      <c r="C406" t="s">
        <v>7</v>
      </c>
      <c r="D406">
        <v>65.892336734693899</v>
      </c>
      <c r="E406">
        <v>0.93656502040816303</v>
      </c>
      <c r="F406">
        <v>5.78179310923543</v>
      </c>
      <c r="G406">
        <v>5.2835090310033896</v>
      </c>
      <c r="H406">
        <v>18.105877551020399</v>
      </c>
      <c r="I406">
        <f>VLOOKUP(B406,days!$H$2:$L$12,MATCH('2026_NOX_emis_4km_bySector_all_'!A406,days!$H$1:$L$1,0),FALSE)</f>
        <v>6</v>
      </c>
      <c r="J406" t="str">
        <f t="shared" si="12"/>
        <v>6 days</v>
      </c>
      <c r="K406" t="str">
        <f t="shared" si="13"/>
        <v>MDA8 &gt;= 80 ppb</v>
      </c>
    </row>
    <row r="407" spans="1:11" x14ac:dyDescent="0.3">
      <c r="A407">
        <v>80</v>
      </c>
      <c r="B407" t="s">
        <v>31</v>
      </c>
      <c r="C407" t="s">
        <v>8</v>
      </c>
      <c r="D407">
        <v>79.675806122448904</v>
      </c>
      <c r="E407">
        <v>1.24582198979591</v>
      </c>
      <c r="F407">
        <v>6.9912382780773497</v>
      </c>
      <c r="G407">
        <v>7.02814176344181</v>
      </c>
      <c r="H407">
        <v>17.176948979591799</v>
      </c>
      <c r="I407">
        <f>VLOOKUP(B407,days!$H$2:$L$12,MATCH('2026_NOX_emis_4km_bySector_all_'!A407,days!$H$1:$L$1,0),FALSE)</f>
        <v>6</v>
      </c>
      <c r="J407" t="str">
        <f t="shared" si="12"/>
        <v>6 days</v>
      </c>
      <c r="K407" t="str">
        <f t="shared" si="13"/>
        <v>MDA8 &gt;= 80 ppb</v>
      </c>
    </row>
    <row r="408" spans="1:11" x14ac:dyDescent="0.3">
      <c r="A408">
        <v>80</v>
      </c>
      <c r="B408" t="s">
        <v>31</v>
      </c>
      <c r="C408" t="s">
        <v>12</v>
      </c>
      <c r="D408">
        <v>14.7418775510204</v>
      </c>
      <c r="E408">
        <v>0.23132997959183699</v>
      </c>
      <c r="F408">
        <v>1.2935417116085299</v>
      </c>
      <c r="G408">
        <v>1.30501781476169</v>
      </c>
      <c r="H408">
        <v>2.8935714285713798</v>
      </c>
      <c r="I408">
        <f>VLOOKUP(B408,days!$H$2:$L$12,MATCH('2026_NOX_emis_4km_bySector_all_'!A408,days!$H$1:$L$1,0),FALSE)</f>
        <v>6</v>
      </c>
      <c r="J408" t="str">
        <f t="shared" si="12"/>
        <v>6 days</v>
      </c>
      <c r="K408" t="str">
        <f t="shared" si="13"/>
        <v>MDA8 &gt;= 80 ppb</v>
      </c>
    </row>
    <row r="409" spans="1:11" x14ac:dyDescent="0.3">
      <c r="A409">
        <v>80</v>
      </c>
      <c r="B409" t="s">
        <v>24</v>
      </c>
      <c r="C409" t="s">
        <v>15</v>
      </c>
      <c r="D409">
        <v>375.63901020408099</v>
      </c>
      <c r="E409">
        <v>5.8822239591836603</v>
      </c>
      <c r="F409">
        <v>4.7364572822400399</v>
      </c>
      <c r="G409">
        <v>4.6086940866295896</v>
      </c>
      <c r="H409">
        <v>6.6950102040816404</v>
      </c>
      <c r="I409">
        <f>VLOOKUP(B409,days!$H$2:$L$12,MATCH('2026_NOX_emis_4km_bySector_all_'!A409,days!$H$1:$L$1,0),FALSE)</f>
        <v>33</v>
      </c>
      <c r="J409" t="str">
        <f t="shared" si="12"/>
        <v>33 days</v>
      </c>
      <c r="K409" t="str">
        <f t="shared" si="13"/>
        <v>MDA8 &gt;= 80 ppb</v>
      </c>
    </row>
    <row r="410" spans="1:11" x14ac:dyDescent="0.3">
      <c r="A410">
        <v>80</v>
      </c>
      <c r="B410" t="s">
        <v>24</v>
      </c>
      <c r="C410" t="s">
        <v>14</v>
      </c>
      <c r="D410">
        <v>789.96407142856503</v>
      </c>
      <c r="E410">
        <v>12.379742806122399</v>
      </c>
      <c r="F410">
        <v>9.9607095567445292</v>
      </c>
      <c r="G410">
        <v>9.6994687486345903</v>
      </c>
      <c r="H410">
        <v>13.5187040816327</v>
      </c>
      <c r="I410">
        <f>VLOOKUP(B410,days!$H$2:$L$12,MATCH('2026_NOX_emis_4km_bySector_all_'!A410,days!$H$1:$L$1,0),FALSE)</f>
        <v>33</v>
      </c>
      <c r="J410" t="str">
        <f t="shared" si="12"/>
        <v>33 days</v>
      </c>
      <c r="K410" t="str">
        <f t="shared" si="13"/>
        <v>MDA8 &gt;= 80 ppb</v>
      </c>
    </row>
    <row r="411" spans="1:11" x14ac:dyDescent="0.3">
      <c r="A411">
        <v>80</v>
      </c>
      <c r="B411" t="s">
        <v>24</v>
      </c>
      <c r="C411" t="s">
        <v>16</v>
      </c>
      <c r="D411">
        <v>275.40391836734602</v>
      </c>
      <c r="E411">
        <v>4.53890284693877</v>
      </c>
      <c r="F411">
        <v>3.4725863376111299</v>
      </c>
      <c r="G411">
        <v>3.5562084775459599</v>
      </c>
      <c r="H411">
        <v>9.63539795918369</v>
      </c>
      <c r="I411">
        <f>VLOOKUP(B411,days!$H$2:$L$12,MATCH('2026_NOX_emis_4km_bySector_all_'!A411,days!$H$1:$L$1,0),FALSE)</f>
        <v>33</v>
      </c>
      <c r="J411" t="str">
        <f t="shared" si="12"/>
        <v>33 days</v>
      </c>
      <c r="K411" t="str">
        <f t="shared" si="13"/>
        <v>MDA8 &gt;= 80 ppb</v>
      </c>
    </row>
    <row r="412" spans="1:11" x14ac:dyDescent="0.3">
      <c r="A412">
        <v>80</v>
      </c>
      <c r="B412" t="s">
        <v>24</v>
      </c>
      <c r="C412" t="s">
        <v>17</v>
      </c>
      <c r="D412">
        <v>180.88156122448899</v>
      </c>
      <c r="E412">
        <v>2.8425687755102</v>
      </c>
      <c r="F412">
        <v>2.2807476449776098</v>
      </c>
      <c r="G412">
        <v>2.2271389184491102</v>
      </c>
      <c r="H412">
        <v>3.8064489795918299</v>
      </c>
      <c r="I412">
        <f>VLOOKUP(B412,days!$H$2:$L$12,MATCH('2026_NOX_emis_4km_bySector_all_'!A412,days!$H$1:$L$1,0),FALSE)</f>
        <v>33</v>
      </c>
      <c r="J412" t="str">
        <f t="shared" si="12"/>
        <v>33 days</v>
      </c>
      <c r="K412" t="str">
        <f t="shared" si="13"/>
        <v>MDA8 &gt;= 80 ppb</v>
      </c>
    </row>
    <row r="413" spans="1:11" x14ac:dyDescent="0.3">
      <c r="A413">
        <v>80</v>
      </c>
      <c r="B413" t="s">
        <v>24</v>
      </c>
      <c r="C413" t="s">
        <v>13</v>
      </c>
      <c r="D413">
        <v>1366.30654081632</v>
      </c>
      <c r="E413">
        <v>21.372241591836701</v>
      </c>
      <c r="F413">
        <v>17.227850114677299</v>
      </c>
      <c r="G413">
        <v>16.745048152839502</v>
      </c>
      <c r="H413">
        <v>22.263642857142798</v>
      </c>
      <c r="I413">
        <f>VLOOKUP(B413,days!$H$2:$L$12,MATCH('2026_NOX_emis_4km_bySector_all_'!A413,days!$H$1:$L$1,0),FALSE)</f>
        <v>33</v>
      </c>
      <c r="J413" t="str">
        <f t="shared" si="12"/>
        <v>33 days</v>
      </c>
      <c r="K413" t="str">
        <f t="shared" si="13"/>
        <v>MDA8 &gt;= 80 ppb</v>
      </c>
    </row>
    <row r="414" spans="1:11" x14ac:dyDescent="0.3">
      <c r="A414">
        <v>80</v>
      </c>
      <c r="B414" t="s">
        <v>24</v>
      </c>
      <c r="C414" t="s">
        <v>11</v>
      </c>
      <c r="D414">
        <v>644.37240816326505</v>
      </c>
      <c r="E414">
        <v>10.9414849693877</v>
      </c>
      <c r="F414">
        <v>8.1249345840340208</v>
      </c>
      <c r="G414">
        <v>8.5726006740419791</v>
      </c>
      <c r="H414">
        <v>23.723255102040799</v>
      </c>
      <c r="I414">
        <f>VLOOKUP(B414,days!$H$2:$L$12,MATCH('2026_NOX_emis_4km_bySector_all_'!A414,days!$H$1:$L$1,0),FALSE)</f>
        <v>33</v>
      </c>
      <c r="J414" t="str">
        <f t="shared" si="12"/>
        <v>33 days</v>
      </c>
      <c r="K414" t="str">
        <f t="shared" si="13"/>
        <v>MDA8 &gt;= 80 ppb</v>
      </c>
    </row>
    <row r="415" spans="1:11" x14ac:dyDescent="0.3">
      <c r="A415">
        <v>80</v>
      </c>
      <c r="B415" t="s">
        <v>24</v>
      </c>
      <c r="C415" t="s">
        <v>9</v>
      </c>
      <c r="D415">
        <v>974.02922448979496</v>
      </c>
      <c r="E415">
        <v>16.390837765306099</v>
      </c>
      <c r="F415">
        <v>12.281599323091701</v>
      </c>
      <c r="G415">
        <v>12.842142293125899</v>
      </c>
      <c r="H415">
        <v>33.913999999999803</v>
      </c>
      <c r="I415">
        <f>VLOOKUP(B415,days!$H$2:$L$12,MATCH('2026_NOX_emis_4km_bySector_all_'!A415,days!$H$1:$L$1,0),FALSE)</f>
        <v>33</v>
      </c>
      <c r="J415" t="str">
        <f t="shared" si="12"/>
        <v>33 days</v>
      </c>
      <c r="K415" t="str">
        <f t="shared" si="13"/>
        <v>MDA8 &gt;= 80 ppb</v>
      </c>
    </row>
    <row r="416" spans="1:11" x14ac:dyDescent="0.3">
      <c r="A416">
        <v>80</v>
      </c>
      <c r="B416" t="s">
        <v>24</v>
      </c>
      <c r="C416" t="s">
        <v>10</v>
      </c>
      <c r="D416">
        <v>429.994918367347</v>
      </c>
      <c r="E416">
        <v>7.2428070612244797</v>
      </c>
      <c r="F416">
        <v>5.42183454620631</v>
      </c>
      <c r="G416">
        <v>5.6747043814184801</v>
      </c>
      <c r="H416">
        <v>17.0058673469387</v>
      </c>
      <c r="I416">
        <f>VLOOKUP(B416,days!$H$2:$L$12,MATCH('2026_NOX_emis_4km_bySector_all_'!A416,days!$H$1:$L$1,0),FALSE)</f>
        <v>33</v>
      </c>
      <c r="J416" t="str">
        <f t="shared" si="12"/>
        <v>33 days</v>
      </c>
      <c r="K416" t="str">
        <f t="shared" si="13"/>
        <v>MDA8 &gt;= 80 ppb</v>
      </c>
    </row>
    <row r="417" spans="1:11" x14ac:dyDescent="0.3">
      <c r="A417">
        <v>80</v>
      </c>
      <c r="B417" t="s">
        <v>24</v>
      </c>
      <c r="C417" t="s">
        <v>7</v>
      </c>
      <c r="D417">
        <v>1512.69241836734</v>
      </c>
      <c r="E417">
        <v>24.303741744897899</v>
      </c>
      <c r="F417">
        <v>19.073639388179402</v>
      </c>
      <c r="G417">
        <v>19.041864376450601</v>
      </c>
      <c r="H417">
        <v>18.105877551020399</v>
      </c>
      <c r="I417">
        <f>VLOOKUP(B417,days!$H$2:$L$12,MATCH('2026_NOX_emis_4km_bySector_all_'!A417,days!$H$1:$L$1,0),FALSE)</f>
        <v>33</v>
      </c>
      <c r="J417" t="str">
        <f t="shared" si="12"/>
        <v>33 days</v>
      </c>
      <c r="K417" t="str">
        <f t="shared" si="13"/>
        <v>MDA8 &gt;= 80 ppb</v>
      </c>
    </row>
    <row r="418" spans="1:11" x14ac:dyDescent="0.3">
      <c r="A418">
        <v>80</v>
      </c>
      <c r="B418" t="s">
        <v>24</v>
      </c>
      <c r="C418" t="s">
        <v>8</v>
      </c>
      <c r="D418">
        <v>1204.54184693877</v>
      </c>
      <c r="E418">
        <v>18.9707565816326</v>
      </c>
      <c r="F418">
        <v>15.188148322498201</v>
      </c>
      <c r="G418">
        <v>14.863496236004099</v>
      </c>
      <c r="H418">
        <v>17.176948979591799</v>
      </c>
      <c r="I418">
        <f>VLOOKUP(B418,days!$H$2:$L$12,MATCH('2026_NOX_emis_4km_bySector_all_'!A418,days!$H$1:$L$1,0),FALSE)</f>
        <v>33</v>
      </c>
      <c r="J418" t="str">
        <f t="shared" si="12"/>
        <v>33 days</v>
      </c>
      <c r="K418" t="str">
        <f t="shared" si="13"/>
        <v>MDA8 &gt;= 80 ppb</v>
      </c>
    </row>
    <row r="419" spans="1:11" x14ac:dyDescent="0.3">
      <c r="A419">
        <v>80</v>
      </c>
      <c r="B419" t="s">
        <v>24</v>
      </c>
      <c r="C419" t="s">
        <v>12</v>
      </c>
      <c r="D419">
        <v>176.97526530612399</v>
      </c>
      <c r="E419">
        <v>2.7678966326530601</v>
      </c>
      <c r="F419">
        <v>2.2314928997393899</v>
      </c>
      <c r="G419">
        <v>2.16863365486009</v>
      </c>
      <c r="H419">
        <v>2.8935714285713798</v>
      </c>
      <c r="I419">
        <f>VLOOKUP(B419,days!$H$2:$L$12,MATCH('2026_NOX_emis_4km_bySector_all_'!A419,days!$H$1:$L$1,0),FALSE)</f>
        <v>33</v>
      </c>
      <c r="J419" t="str">
        <f t="shared" si="12"/>
        <v>33 days</v>
      </c>
      <c r="K419" t="str">
        <f t="shared" si="13"/>
        <v>MDA8 &gt;= 80 ppb</v>
      </c>
    </row>
    <row r="420" spans="1:11" x14ac:dyDescent="0.3">
      <c r="A420">
        <v>80</v>
      </c>
      <c r="B420" t="s">
        <v>1</v>
      </c>
      <c r="C420" t="s">
        <v>15</v>
      </c>
      <c r="D420">
        <v>202.58407142857101</v>
      </c>
      <c r="E420">
        <v>2.9234023673469398</v>
      </c>
      <c r="F420">
        <v>2.86515685412046</v>
      </c>
      <c r="G420">
        <v>2.7350183931840801</v>
      </c>
      <c r="H420">
        <v>6.6950102040816404</v>
      </c>
      <c r="I420">
        <f>VLOOKUP(B420,days!$H$2:$L$12,MATCH('2026_NOX_emis_4km_bySector_all_'!A420,days!$H$1:$L$1,0),FALSE)</f>
        <v>32</v>
      </c>
      <c r="J420" t="str">
        <f t="shared" si="12"/>
        <v>32 days</v>
      </c>
      <c r="K420" t="str">
        <f t="shared" si="13"/>
        <v>MDA8 &gt;= 80 ppb</v>
      </c>
    </row>
    <row r="421" spans="1:11" x14ac:dyDescent="0.3">
      <c r="A421">
        <v>80</v>
      </c>
      <c r="B421" t="s">
        <v>1</v>
      </c>
      <c r="C421" t="s">
        <v>14</v>
      </c>
      <c r="D421">
        <v>466.49878571428502</v>
      </c>
      <c r="E421">
        <v>6.8079902244897896</v>
      </c>
      <c r="F421">
        <v>6.5977161180681803</v>
      </c>
      <c r="G421">
        <v>6.3692835076599801</v>
      </c>
      <c r="H421">
        <v>13.5187040816327</v>
      </c>
      <c r="I421">
        <f>VLOOKUP(B421,days!$H$2:$L$12,MATCH('2026_NOX_emis_4km_bySector_all_'!A421,days!$H$1:$L$1,0),FALSE)</f>
        <v>32</v>
      </c>
      <c r="J421" t="str">
        <f t="shared" si="12"/>
        <v>32 days</v>
      </c>
      <c r="K421" t="str">
        <f t="shared" si="13"/>
        <v>MDA8 &gt;= 80 ppb</v>
      </c>
    </row>
    <row r="422" spans="1:11" x14ac:dyDescent="0.3">
      <c r="A422">
        <v>80</v>
      </c>
      <c r="B422" t="s">
        <v>1</v>
      </c>
      <c r="C422" t="s">
        <v>16</v>
      </c>
      <c r="D422">
        <v>344.97272448979498</v>
      </c>
      <c r="E422">
        <v>5.3936267040816297</v>
      </c>
      <c r="F422">
        <v>4.8789668362699903</v>
      </c>
      <c r="G422">
        <v>5.0460615365169996</v>
      </c>
      <c r="H422">
        <v>9.63539795918369</v>
      </c>
      <c r="I422">
        <f>VLOOKUP(B422,days!$H$2:$L$12,MATCH('2026_NOX_emis_4km_bySector_all_'!A422,days!$H$1:$L$1,0),FALSE)</f>
        <v>32</v>
      </c>
      <c r="J422" t="str">
        <f t="shared" si="12"/>
        <v>32 days</v>
      </c>
      <c r="K422" t="str">
        <f t="shared" si="13"/>
        <v>MDA8 &gt;= 80 ppb</v>
      </c>
    </row>
    <row r="423" spans="1:11" x14ac:dyDescent="0.3">
      <c r="A423">
        <v>80</v>
      </c>
      <c r="B423" t="s">
        <v>1</v>
      </c>
      <c r="C423" t="s">
        <v>17</v>
      </c>
      <c r="D423">
        <v>130.661326530612</v>
      </c>
      <c r="E423">
        <v>1.9063277346938701</v>
      </c>
      <c r="F423">
        <v>1.8479498049265499</v>
      </c>
      <c r="G423">
        <v>1.78348402397867</v>
      </c>
      <c r="H423">
        <v>3.8064489795918299</v>
      </c>
      <c r="I423">
        <f>VLOOKUP(B423,days!$H$2:$L$12,MATCH('2026_NOX_emis_4km_bySector_all_'!A423,days!$H$1:$L$1,0),FALSE)</f>
        <v>32</v>
      </c>
      <c r="J423" t="str">
        <f t="shared" si="12"/>
        <v>32 days</v>
      </c>
      <c r="K423" t="str">
        <f t="shared" si="13"/>
        <v>MDA8 &gt;= 80 ppb</v>
      </c>
    </row>
    <row r="424" spans="1:11" x14ac:dyDescent="0.3">
      <c r="A424">
        <v>80</v>
      </c>
      <c r="B424" t="s">
        <v>1</v>
      </c>
      <c r="C424" t="s">
        <v>13</v>
      </c>
      <c r="D424">
        <v>808.70541836734606</v>
      </c>
      <c r="E424">
        <v>11.706491530612199</v>
      </c>
      <c r="F424">
        <v>11.4375619764189</v>
      </c>
      <c r="G424">
        <v>10.952125514263299</v>
      </c>
      <c r="H424">
        <v>22.263642857142798</v>
      </c>
      <c r="I424">
        <f>VLOOKUP(B424,days!$H$2:$L$12,MATCH('2026_NOX_emis_4km_bySector_all_'!A424,days!$H$1:$L$1,0),FALSE)</f>
        <v>32</v>
      </c>
      <c r="J424" t="str">
        <f t="shared" si="12"/>
        <v>32 days</v>
      </c>
      <c r="K424" t="str">
        <f t="shared" si="13"/>
        <v>MDA8 &gt;= 80 ppb</v>
      </c>
    </row>
    <row r="425" spans="1:11" x14ac:dyDescent="0.3">
      <c r="A425">
        <v>80</v>
      </c>
      <c r="B425" t="s">
        <v>1</v>
      </c>
      <c r="C425" t="s">
        <v>11</v>
      </c>
      <c r="D425">
        <v>1069.7802653061201</v>
      </c>
      <c r="E425">
        <v>16.0892380612244</v>
      </c>
      <c r="F425">
        <v>15.1299568516439</v>
      </c>
      <c r="G425">
        <v>15.0524479699664</v>
      </c>
      <c r="H425">
        <v>23.723255102040799</v>
      </c>
      <c r="I425">
        <f>VLOOKUP(B425,days!$H$2:$L$12,MATCH('2026_NOX_emis_4km_bySector_all_'!A425,days!$H$1:$L$1,0),FALSE)</f>
        <v>32</v>
      </c>
      <c r="J425" t="str">
        <f t="shared" si="12"/>
        <v>32 days</v>
      </c>
      <c r="K425" t="str">
        <f t="shared" si="13"/>
        <v>MDA8 &gt;= 80 ppb</v>
      </c>
    </row>
    <row r="426" spans="1:11" x14ac:dyDescent="0.3">
      <c r="A426">
        <v>80</v>
      </c>
      <c r="B426" t="s">
        <v>1</v>
      </c>
      <c r="C426" t="s">
        <v>9</v>
      </c>
      <c r="D426">
        <v>1667.5370204081601</v>
      </c>
      <c r="E426">
        <v>25.487433846938799</v>
      </c>
      <c r="F426">
        <v>23.584061124996399</v>
      </c>
      <c r="G426">
        <v>23.845024258395998</v>
      </c>
      <c r="H426">
        <v>33.913999999999803</v>
      </c>
      <c r="I426">
        <f>VLOOKUP(B426,days!$H$2:$L$12,MATCH('2026_NOX_emis_4km_bySector_all_'!A426,days!$H$1:$L$1,0),FALSE)</f>
        <v>32</v>
      </c>
      <c r="J426" t="str">
        <f t="shared" si="12"/>
        <v>32 days</v>
      </c>
      <c r="K426" t="str">
        <f t="shared" si="13"/>
        <v>MDA8 &gt;= 80 ppb</v>
      </c>
    </row>
    <row r="427" spans="1:11" x14ac:dyDescent="0.3">
      <c r="A427">
        <v>80</v>
      </c>
      <c r="B427" t="s">
        <v>1</v>
      </c>
      <c r="C427" t="s">
        <v>10</v>
      </c>
      <c r="D427">
        <v>534.00190816326494</v>
      </c>
      <c r="E427">
        <v>8.6111023877550998</v>
      </c>
      <c r="F427">
        <v>7.5524162215628401</v>
      </c>
      <c r="G427">
        <v>8.0562031690065297</v>
      </c>
      <c r="H427">
        <v>17.0058673469387</v>
      </c>
      <c r="I427">
        <f>VLOOKUP(B427,days!$H$2:$L$12,MATCH('2026_NOX_emis_4km_bySector_all_'!A427,days!$H$1:$L$1,0),FALSE)</f>
        <v>32</v>
      </c>
      <c r="J427" t="str">
        <f t="shared" si="12"/>
        <v>32 days</v>
      </c>
      <c r="K427" t="str">
        <f t="shared" si="13"/>
        <v>MDA8 &gt;= 80 ppb</v>
      </c>
    </row>
    <row r="428" spans="1:11" x14ac:dyDescent="0.3">
      <c r="A428">
        <v>80</v>
      </c>
      <c r="B428" t="s">
        <v>1</v>
      </c>
      <c r="C428" t="s">
        <v>7</v>
      </c>
      <c r="D428">
        <v>1194.4290408163199</v>
      </c>
      <c r="E428">
        <v>18.521250469387699</v>
      </c>
      <c r="F428">
        <v>16.892870840845202</v>
      </c>
      <c r="G428">
        <v>17.327741560432599</v>
      </c>
      <c r="H428">
        <v>18.105877551020399</v>
      </c>
      <c r="I428">
        <f>VLOOKUP(B428,days!$H$2:$L$12,MATCH('2026_NOX_emis_4km_bySector_all_'!A428,days!$H$1:$L$1,0),FALSE)</f>
        <v>32</v>
      </c>
      <c r="J428" t="str">
        <f t="shared" si="12"/>
        <v>32 days</v>
      </c>
      <c r="K428" t="str">
        <f t="shared" si="13"/>
        <v>MDA8 &gt;= 80 ppb</v>
      </c>
    </row>
    <row r="429" spans="1:11" x14ac:dyDescent="0.3">
      <c r="A429">
        <v>80</v>
      </c>
      <c r="B429" t="s">
        <v>1</v>
      </c>
      <c r="C429" t="s">
        <v>8</v>
      </c>
      <c r="D429">
        <v>555.290010204081</v>
      </c>
      <c r="E429">
        <v>8.0565758367346891</v>
      </c>
      <c r="F429">
        <v>7.8534949344317697</v>
      </c>
      <c r="G429">
        <v>7.5374102948233803</v>
      </c>
      <c r="H429">
        <v>17.176948979591799</v>
      </c>
      <c r="I429">
        <f>VLOOKUP(B429,days!$H$2:$L$12,MATCH('2026_NOX_emis_4km_bySector_all_'!A429,days!$H$1:$L$1,0),FALSE)</f>
        <v>32</v>
      </c>
      <c r="J429" t="str">
        <f t="shared" si="12"/>
        <v>32 days</v>
      </c>
      <c r="K429" t="str">
        <f t="shared" si="13"/>
        <v>MDA8 &gt;= 80 ppb</v>
      </c>
    </row>
    <row r="430" spans="1:11" x14ac:dyDescent="0.3">
      <c r="A430">
        <v>80</v>
      </c>
      <c r="B430" t="s">
        <v>1</v>
      </c>
      <c r="C430" t="s">
        <v>12</v>
      </c>
      <c r="D430">
        <v>96.149581632653593</v>
      </c>
      <c r="E430">
        <v>1.3844111938775501</v>
      </c>
      <c r="F430">
        <v>1.3598484367155199</v>
      </c>
      <c r="G430">
        <v>1.29519977177185</v>
      </c>
      <c r="H430">
        <v>2.8935714285713798</v>
      </c>
      <c r="I430">
        <f>VLOOKUP(B430,days!$H$2:$L$12,MATCH('2026_NOX_emis_4km_bySector_all_'!A430,days!$H$1:$L$1,0),FALSE)</f>
        <v>32</v>
      </c>
      <c r="J430" t="str">
        <f t="shared" si="12"/>
        <v>32 days</v>
      </c>
      <c r="K430" t="str">
        <f t="shared" si="13"/>
        <v>MDA8 &gt;= 80 ppb</v>
      </c>
    </row>
    <row r="431" spans="1:11" x14ac:dyDescent="0.3">
      <c r="A431">
        <v>80</v>
      </c>
      <c r="B431" t="s">
        <v>28</v>
      </c>
      <c r="C431" t="s">
        <v>15</v>
      </c>
      <c r="D431">
        <v>433.58929591836699</v>
      </c>
      <c r="E431">
        <v>6.5507366326530496</v>
      </c>
      <c r="F431">
        <v>3.6238844181439802</v>
      </c>
      <c r="G431">
        <v>3.5879189109813301</v>
      </c>
      <c r="H431">
        <v>6.6950102040816404</v>
      </c>
      <c r="I431">
        <f>VLOOKUP(B431,days!$H$2:$L$12,MATCH('2026_NOX_emis_4km_bySector_all_'!A431,days!$H$1:$L$1,0),FALSE)</f>
        <v>42</v>
      </c>
      <c r="J431" t="str">
        <f t="shared" si="12"/>
        <v>42 days</v>
      </c>
      <c r="K431" t="str">
        <f t="shared" si="13"/>
        <v>MDA8 &gt;= 80 ppb</v>
      </c>
    </row>
    <row r="432" spans="1:11" x14ac:dyDescent="0.3">
      <c r="A432">
        <v>80</v>
      </c>
      <c r="B432" t="s">
        <v>28</v>
      </c>
      <c r="C432" t="s">
        <v>14</v>
      </c>
      <c r="D432">
        <v>981.19123469387296</v>
      </c>
      <c r="E432">
        <v>14.758426285714201</v>
      </c>
      <c r="F432">
        <v>8.2006720647828395</v>
      </c>
      <c r="G432">
        <v>8.0833713422230193</v>
      </c>
      <c r="H432">
        <v>13.5187040816327</v>
      </c>
      <c r="I432">
        <f>VLOOKUP(B432,days!$H$2:$L$12,MATCH('2026_NOX_emis_4km_bySector_all_'!A432,days!$H$1:$L$1,0),FALSE)</f>
        <v>42</v>
      </c>
      <c r="J432" t="str">
        <f t="shared" si="12"/>
        <v>42 days</v>
      </c>
      <c r="K432" t="str">
        <f t="shared" si="13"/>
        <v>MDA8 &gt;= 80 ppb</v>
      </c>
    </row>
    <row r="433" spans="1:11" x14ac:dyDescent="0.3">
      <c r="A433">
        <v>80</v>
      </c>
      <c r="B433" t="s">
        <v>28</v>
      </c>
      <c r="C433" t="s">
        <v>16</v>
      </c>
      <c r="D433">
        <v>391.36113265306102</v>
      </c>
      <c r="E433">
        <v>5.3737136836734702</v>
      </c>
      <c r="F433">
        <v>3.2709467780671999</v>
      </c>
      <c r="G433">
        <v>2.94324898542633</v>
      </c>
      <c r="H433">
        <v>9.63539795918369</v>
      </c>
      <c r="I433">
        <f>VLOOKUP(B433,days!$H$2:$L$12,MATCH('2026_NOX_emis_4km_bySector_all_'!A433,days!$H$1:$L$1,0),FALSE)</f>
        <v>42</v>
      </c>
      <c r="J433" t="str">
        <f t="shared" si="12"/>
        <v>42 days</v>
      </c>
      <c r="K433" t="str">
        <f t="shared" si="13"/>
        <v>MDA8 &gt;= 80 ppb</v>
      </c>
    </row>
    <row r="434" spans="1:11" x14ac:dyDescent="0.3">
      <c r="A434">
        <v>80</v>
      </c>
      <c r="B434" t="s">
        <v>28</v>
      </c>
      <c r="C434" t="s">
        <v>17</v>
      </c>
      <c r="D434">
        <v>253.005071428571</v>
      </c>
      <c r="E434">
        <v>3.8428507448979499</v>
      </c>
      <c r="F434">
        <v>2.1145843421236599</v>
      </c>
      <c r="G434">
        <v>2.1047765515363102</v>
      </c>
      <c r="H434">
        <v>3.8064489795918299</v>
      </c>
      <c r="I434">
        <f>VLOOKUP(B434,days!$H$2:$L$12,MATCH('2026_NOX_emis_4km_bySector_all_'!A434,days!$H$1:$L$1,0),FALSE)</f>
        <v>42</v>
      </c>
      <c r="J434" t="str">
        <f t="shared" si="12"/>
        <v>42 days</v>
      </c>
      <c r="K434" t="str">
        <f t="shared" si="13"/>
        <v>MDA8 &gt;= 80 ppb</v>
      </c>
    </row>
    <row r="435" spans="1:11" x14ac:dyDescent="0.3">
      <c r="A435">
        <v>80</v>
      </c>
      <c r="B435" t="s">
        <v>28</v>
      </c>
      <c r="C435" t="s">
        <v>13</v>
      </c>
      <c r="D435">
        <v>1811.3755204081599</v>
      </c>
      <c r="E435">
        <v>27.302312102040698</v>
      </c>
      <c r="F435">
        <v>15.139247176089</v>
      </c>
      <c r="G435">
        <v>14.9538116699943</v>
      </c>
      <c r="H435">
        <v>22.263642857142798</v>
      </c>
      <c r="I435">
        <f>VLOOKUP(B435,days!$H$2:$L$12,MATCH('2026_NOX_emis_4km_bySector_all_'!A435,days!$H$1:$L$1,0),FALSE)</f>
        <v>42</v>
      </c>
      <c r="J435" t="str">
        <f t="shared" si="12"/>
        <v>42 days</v>
      </c>
      <c r="K435" t="str">
        <f t="shared" si="13"/>
        <v>MDA8 &gt;= 80 ppb</v>
      </c>
    </row>
    <row r="436" spans="1:11" x14ac:dyDescent="0.3">
      <c r="A436">
        <v>80</v>
      </c>
      <c r="B436" t="s">
        <v>28</v>
      </c>
      <c r="C436" t="s">
        <v>11</v>
      </c>
      <c r="D436">
        <v>1067.8892755101999</v>
      </c>
      <c r="E436">
        <v>16.736206969387698</v>
      </c>
      <c r="F436">
        <v>8.9252833090074599</v>
      </c>
      <c r="G436">
        <v>9.1666261141145</v>
      </c>
      <c r="H436">
        <v>23.723255102040799</v>
      </c>
      <c r="I436">
        <f>VLOOKUP(B436,days!$H$2:$L$12,MATCH('2026_NOX_emis_4km_bySector_all_'!A436,days!$H$1:$L$1,0),FALSE)</f>
        <v>42</v>
      </c>
      <c r="J436" t="str">
        <f t="shared" si="12"/>
        <v>42 days</v>
      </c>
      <c r="K436" t="str">
        <f t="shared" si="13"/>
        <v>MDA8 &gt;= 80 ppb</v>
      </c>
    </row>
    <row r="437" spans="1:11" x14ac:dyDescent="0.3">
      <c r="A437">
        <v>80</v>
      </c>
      <c r="B437" t="s">
        <v>28</v>
      </c>
      <c r="C437" t="s">
        <v>9</v>
      </c>
      <c r="D437">
        <v>1718.46854081632</v>
      </c>
      <c r="E437">
        <v>26.859237734693799</v>
      </c>
      <c r="F437">
        <v>14.3627424079845</v>
      </c>
      <c r="G437">
        <v>14.711134397082599</v>
      </c>
      <c r="H437">
        <v>33.913999999999803</v>
      </c>
      <c r="I437">
        <f>VLOOKUP(B437,days!$H$2:$L$12,MATCH('2026_NOX_emis_4km_bySector_all_'!A437,days!$H$1:$L$1,0),FALSE)</f>
        <v>42</v>
      </c>
      <c r="J437" t="str">
        <f t="shared" si="12"/>
        <v>42 days</v>
      </c>
      <c r="K437" t="str">
        <f t="shared" si="13"/>
        <v>MDA8 &gt;= 80 ppb</v>
      </c>
    </row>
    <row r="438" spans="1:11" x14ac:dyDescent="0.3">
      <c r="A438">
        <v>80</v>
      </c>
      <c r="B438" t="s">
        <v>28</v>
      </c>
      <c r="C438" t="s">
        <v>10</v>
      </c>
      <c r="D438">
        <v>588.05505102040797</v>
      </c>
      <c r="E438">
        <v>9.2390510204081604</v>
      </c>
      <c r="F438">
        <v>4.91488963510976</v>
      </c>
      <c r="G438">
        <v>5.0603417194958302</v>
      </c>
      <c r="H438">
        <v>17.0058673469387</v>
      </c>
      <c r="I438">
        <f>VLOOKUP(B438,days!$H$2:$L$12,MATCH('2026_NOX_emis_4km_bySector_all_'!A438,days!$H$1:$L$1,0),FALSE)</f>
        <v>42</v>
      </c>
      <c r="J438" t="str">
        <f t="shared" si="12"/>
        <v>42 days</v>
      </c>
      <c r="K438" t="str">
        <f t="shared" si="13"/>
        <v>MDA8 &gt;= 80 ppb</v>
      </c>
    </row>
    <row r="439" spans="1:11" x14ac:dyDescent="0.3">
      <c r="A439">
        <v>80</v>
      </c>
      <c r="B439" t="s">
        <v>28</v>
      </c>
      <c r="C439" t="s">
        <v>7</v>
      </c>
      <c r="D439">
        <v>2518.11159183673</v>
      </c>
      <c r="E439">
        <v>38.807344193877498</v>
      </c>
      <c r="F439">
        <v>21.0460577479821</v>
      </c>
      <c r="G439">
        <v>21.255259053482</v>
      </c>
      <c r="H439">
        <v>18.105877551020399</v>
      </c>
      <c r="I439">
        <f>VLOOKUP(B439,days!$H$2:$L$12,MATCH('2026_NOX_emis_4km_bySector_all_'!A439,days!$H$1:$L$1,0),FALSE)</f>
        <v>42</v>
      </c>
      <c r="J439" t="str">
        <f t="shared" si="12"/>
        <v>42 days</v>
      </c>
      <c r="K439" t="str">
        <f t="shared" si="13"/>
        <v>MDA8 &gt;= 80 ppb</v>
      </c>
    </row>
    <row r="440" spans="1:11" x14ac:dyDescent="0.3">
      <c r="A440">
        <v>80</v>
      </c>
      <c r="B440" t="s">
        <v>28</v>
      </c>
      <c r="C440" t="s">
        <v>8</v>
      </c>
      <c r="D440">
        <v>1984.35272448979</v>
      </c>
      <c r="E440">
        <v>29.8310085510203</v>
      </c>
      <c r="F440">
        <v>16.584968739020699</v>
      </c>
      <c r="G440">
        <v>16.338809772986401</v>
      </c>
      <c r="H440">
        <v>17.176948979591799</v>
      </c>
      <c r="I440">
        <f>VLOOKUP(B440,days!$H$2:$L$12,MATCH('2026_NOX_emis_4km_bySector_all_'!A440,days!$H$1:$L$1,0),FALSE)</f>
        <v>42</v>
      </c>
      <c r="J440" t="str">
        <f t="shared" si="12"/>
        <v>42 days</v>
      </c>
      <c r="K440" t="str">
        <f t="shared" si="13"/>
        <v>MDA8 &gt;= 80 ppb</v>
      </c>
    </row>
    <row r="441" spans="1:11" x14ac:dyDescent="0.3">
      <c r="A441">
        <v>80</v>
      </c>
      <c r="B441" t="s">
        <v>28</v>
      </c>
      <c r="C441" t="s">
        <v>12</v>
      </c>
      <c r="D441">
        <v>217.366704081634</v>
      </c>
      <c r="E441">
        <v>3.2767230918367201</v>
      </c>
      <c r="F441">
        <v>1.81672338168848</v>
      </c>
      <c r="G441">
        <v>1.7947014826771901</v>
      </c>
      <c r="H441">
        <v>2.8935714285713798</v>
      </c>
      <c r="I441">
        <f>VLOOKUP(B441,days!$H$2:$L$12,MATCH('2026_NOX_emis_4km_bySector_all_'!A441,days!$H$1:$L$1,0),FALSE)</f>
        <v>42</v>
      </c>
      <c r="J441" t="str">
        <f t="shared" si="12"/>
        <v>42 days</v>
      </c>
      <c r="K441" t="str">
        <f t="shared" si="13"/>
        <v>MDA8 &gt;= 80 ppb</v>
      </c>
    </row>
    <row r="442" spans="1:11" x14ac:dyDescent="0.3">
      <c r="A442">
        <v>80</v>
      </c>
      <c r="B442" t="s">
        <v>26</v>
      </c>
      <c r="C442" t="s">
        <v>15</v>
      </c>
      <c r="D442">
        <v>10.557132653061201</v>
      </c>
      <c r="E442">
        <v>0.116128459183673</v>
      </c>
      <c r="F442">
        <v>3.1689250001163898</v>
      </c>
      <c r="G442">
        <v>3.1689250001163898</v>
      </c>
      <c r="H442">
        <v>6.6950102040816404</v>
      </c>
      <c r="I442">
        <f>VLOOKUP(B442,days!$H$2:$L$12,MATCH('2026_NOX_emis_4km_bySector_all_'!A442,days!$H$1:$L$1,0),FALSE)</f>
        <v>1</v>
      </c>
      <c r="J442" t="str">
        <f t="shared" si="12"/>
        <v>1 days</v>
      </c>
      <c r="K442" t="str">
        <f t="shared" si="13"/>
        <v>MDA8 &gt;= 80 ppb</v>
      </c>
    </row>
    <row r="443" spans="1:11" x14ac:dyDescent="0.3">
      <c r="A443">
        <v>80</v>
      </c>
      <c r="B443" t="s">
        <v>26</v>
      </c>
      <c r="C443" t="s">
        <v>14</v>
      </c>
      <c r="D443">
        <v>26.517806122448899</v>
      </c>
      <c r="E443">
        <v>0.29169586734693798</v>
      </c>
      <c r="F443">
        <v>7.9598259803338998</v>
      </c>
      <c r="G443">
        <v>7.9598259803338998</v>
      </c>
      <c r="H443">
        <v>13.5187040816327</v>
      </c>
      <c r="I443">
        <f>VLOOKUP(B443,days!$H$2:$L$12,MATCH('2026_NOX_emis_4km_bySector_all_'!A443,days!$H$1:$L$1,0),FALSE)</f>
        <v>1</v>
      </c>
      <c r="J443" t="str">
        <f t="shared" si="12"/>
        <v>1 days</v>
      </c>
      <c r="K443" t="str">
        <f t="shared" si="13"/>
        <v>MDA8 &gt;= 80 ppb</v>
      </c>
    </row>
    <row r="444" spans="1:11" x14ac:dyDescent="0.3">
      <c r="A444">
        <v>80</v>
      </c>
      <c r="B444" t="s">
        <v>26</v>
      </c>
      <c r="C444" t="s">
        <v>16</v>
      </c>
      <c r="D444">
        <v>0.42330612244897903</v>
      </c>
      <c r="E444">
        <v>4.65636734693877E-3</v>
      </c>
      <c r="F444">
        <v>0.12706341752198499</v>
      </c>
      <c r="G444">
        <v>0.12706341752198499</v>
      </c>
      <c r="H444">
        <v>9.63539795918369</v>
      </c>
      <c r="I444">
        <f>VLOOKUP(B444,days!$H$2:$L$12,MATCH('2026_NOX_emis_4km_bySector_all_'!A444,days!$H$1:$L$1,0),FALSE)</f>
        <v>1</v>
      </c>
      <c r="J444" t="str">
        <f t="shared" si="12"/>
        <v>1 days</v>
      </c>
      <c r="K444" t="str">
        <f t="shared" si="13"/>
        <v>MDA8 &gt;= 80 ppb</v>
      </c>
    </row>
    <row r="445" spans="1:11" x14ac:dyDescent="0.3">
      <c r="A445">
        <v>80</v>
      </c>
      <c r="B445" t="s">
        <v>26</v>
      </c>
      <c r="C445" t="s">
        <v>17</v>
      </c>
      <c r="D445">
        <v>6.5013367346938704</v>
      </c>
      <c r="E445">
        <v>7.1514704081632505E-2</v>
      </c>
      <c r="F445">
        <v>1.95150039218011</v>
      </c>
      <c r="G445">
        <v>1.95150039218011</v>
      </c>
      <c r="H445">
        <v>3.8064489795918299</v>
      </c>
      <c r="I445">
        <f>VLOOKUP(B445,days!$H$2:$L$12,MATCH('2026_NOX_emis_4km_bySector_all_'!A445,days!$H$1:$L$1,0),FALSE)</f>
        <v>1</v>
      </c>
      <c r="J445" t="str">
        <f t="shared" si="12"/>
        <v>1 days</v>
      </c>
      <c r="K445" t="str">
        <f t="shared" si="13"/>
        <v>MDA8 &gt;= 80 ppb</v>
      </c>
    </row>
    <row r="446" spans="1:11" x14ac:dyDescent="0.3">
      <c r="A446">
        <v>80</v>
      </c>
      <c r="B446" t="s">
        <v>26</v>
      </c>
      <c r="C446" t="s">
        <v>13</v>
      </c>
      <c r="D446">
        <v>48.551591836734602</v>
      </c>
      <c r="E446">
        <v>0.53406751020408105</v>
      </c>
      <c r="F446">
        <v>14.5736875933127</v>
      </c>
      <c r="G446">
        <v>14.5736875933127</v>
      </c>
      <c r="H446">
        <v>22.263642857142798</v>
      </c>
      <c r="I446">
        <f>VLOOKUP(B446,days!$H$2:$L$12,MATCH('2026_NOX_emis_4km_bySector_all_'!A446,days!$H$1:$L$1,0),FALSE)</f>
        <v>1</v>
      </c>
      <c r="J446" t="str">
        <f t="shared" si="12"/>
        <v>1 days</v>
      </c>
      <c r="K446" t="str">
        <f t="shared" si="13"/>
        <v>MDA8 &gt;= 80 ppb</v>
      </c>
    </row>
    <row r="447" spans="1:11" x14ac:dyDescent="0.3">
      <c r="A447">
        <v>80</v>
      </c>
      <c r="B447" t="s">
        <v>26</v>
      </c>
      <c r="C447" t="s">
        <v>11</v>
      </c>
      <c r="D447">
        <v>48.5384183673469</v>
      </c>
      <c r="E447">
        <v>0.53392260204081599</v>
      </c>
      <c r="F447">
        <v>14.5697333248714</v>
      </c>
      <c r="G447">
        <v>14.5697333248714</v>
      </c>
      <c r="H447">
        <v>23.723255102040799</v>
      </c>
      <c r="I447">
        <f>VLOOKUP(B447,days!$H$2:$L$12,MATCH('2026_NOX_emis_4km_bySector_all_'!A447,days!$H$1:$L$1,0),FALSE)</f>
        <v>1</v>
      </c>
      <c r="J447" t="str">
        <f t="shared" si="12"/>
        <v>1 days</v>
      </c>
      <c r="K447" t="str">
        <f t="shared" si="13"/>
        <v>MDA8 &gt;= 80 ppb</v>
      </c>
    </row>
    <row r="448" spans="1:11" x14ac:dyDescent="0.3">
      <c r="A448">
        <v>80</v>
      </c>
      <c r="B448" t="s">
        <v>26</v>
      </c>
      <c r="C448" t="s">
        <v>9</v>
      </c>
      <c r="D448">
        <v>42.190244897959097</v>
      </c>
      <c r="E448">
        <v>0.46409269387754998</v>
      </c>
      <c r="F448">
        <v>12.6642078120907</v>
      </c>
      <c r="G448">
        <v>12.6642078120907</v>
      </c>
      <c r="H448">
        <v>33.913999999999803</v>
      </c>
      <c r="I448">
        <f>VLOOKUP(B448,days!$H$2:$L$12,MATCH('2026_NOX_emis_4km_bySector_all_'!A448,days!$H$1:$L$1,0),FALSE)</f>
        <v>1</v>
      </c>
      <c r="J448" t="str">
        <f t="shared" si="12"/>
        <v>1 days</v>
      </c>
      <c r="K448" t="str">
        <f t="shared" si="13"/>
        <v>MDA8 &gt;= 80 ppb</v>
      </c>
    </row>
    <row r="449" spans="1:11" x14ac:dyDescent="0.3">
      <c r="A449">
        <v>80</v>
      </c>
      <c r="B449" t="s">
        <v>26</v>
      </c>
      <c r="C449" t="s">
        <v>10</v>
      </c>
      <c r="D449">
        <v>8.7119081632652993</v>
      </c>
      <c r="E449">
        <v>9.5830989795918295E-2</v>
      </c>
      <c r="F449">
        <v>2.6150456269282798</v>
      </c>
      <c r="G449">
        <v>2.6150456269282798</v>
      </c>
      <c r="H449">
        <v>17.0058673469387</v>
      </c>
      <c r="I449">
        <f>VLOOKUP(B449,days!$H$2:$L$12,MATCH('2026_NOX_emis_4km_bySector_all_'!A449,days!$H$1:$L$1,0),FALSE)</f>
        <v>1</v>
      </c>
      <c r="J449" t="str">
        <f t="shared" si="12"/>
        <v>1 days</v>
      </c>
      <c r="K449" t="str">
        <f t="shared" si="13"/>
        <v>MDA8 &gt;= 80 ppb</v>
      </c>
    </row>
    <row r="450" spans="1:11" x14ac:dyDescent="0.3">
      <c r="A450">
        <v>80</v>
      </c>
      <c r="B450" t="s">
        <v>26</v>
      </c>
      <c r="C450" t="s">
        <v>7</v>
      </c>
      <c r="D450">
        <v>75.002132653061196</v>
      </c>
      <c r="E450">
        <v>0.82502345918367304</v>
      </c>
      <c r="F450">
        <v>22.513322607290799</v>
      </c>
      <c r="G450">
        <v>22.513322607290799</v>
      </c>
      <c r="H450">
        <v>18.105877551020399</v>
      </c>
      <c r="I450">
        <f>VLOOKUP(B450,days!$H$2:$L$12,MATCH('2026_NOX_emis_4km_bySector_all_'!A450,days!$H$1:$L$1,0),FALSE)</f>
        <v>1</v>
      </c>
      <c r="J450" t="str">
        <f t="shared" si="12"/>
        <v>1 days</v>
      </c>
      <c r="K450" t="str">
        <f t="shared" si="13"/>
        <v>MDA8 &gt;= 80 ppb</v>
      </c>
    </row>
    <row r="451" spans="1:11" x14ac:dyDescent="0.3">
      <c r="A451">
        <v>80</v>
      </c>
      <c r="B451" t="s">
        <v>26</v>
      </c>
      <c r="C451" t="s">
        <v>8</v>
      </c>
      <c r="D451">
        <v>60.397795918367301</v>
      </c>
      <c r="E451">
        <v>0.66437575510204006</v>
      </c>
      <c r="F451">
        <v>18.129552003132499</v>
      </c>
      <c r="G451">
        <v>18.129552003132499</v>
      </c>
      <c r="H451">
        <v>17.176948979591799</v>
      </c>
      <c r="I451">
        <f>VLOOKUP(B451,days!$H$2:$L$12,MATCH('2026_NOX_emis_4km_bySector_all_'!A451,days!$H$1:$L$1,0),FALSE)</f>
        <v>1</v>
      </c>
      <c r="J451" t="str">
        <f t="shared" ref="J451:J485" si="14">I451&amp;" days"</f>
        <v>1 days</v>
      </c>
      <c r="K451" t="str">
        <f t="shared" ref="K451:K485" si="15">"MDA8 &gt;= "&amp;A451&amp;" ppb"</f>
        <v>MDA8 &gt;= 80 ppb</v>
      </c>
    </row>
    <row r="452" spans="1:11" x14ac:dyDescent="0.3">
      <c r="A452">
        <v>80</v>
      </c>
      <c r="B452" t="s">
        <v>26</v>
      </c>
      <c r="C452" t="s">
        <v>12</v>
      </c>
      <c r="D452">
        <v>5.7538775510204196</v>
      </c>
      <c r="E452">
        <v>6.3292653061224696E-2</v>
      </c>
      <c r="F452">
        <v>1.7271362422210099</v>
      </c>
      <c r="G452">
        <v>1.7271362422210099</v>
      </c>
      <c r="H452">
        <v>2.8935714285713798</v>
      </c>
      <c r="I452">
        <f>VLOOKUP(B452,days!$H$2:$L$12,MATCH('2026_NOX_emis_4km_bySector_all_'!A452,days!$H$1:$L$1,0),FALSE)</f>
        <v>1</v>
      </c>
      <c r="J452" t="str">
        <f t="shared" si="14"/>
        <v>1 days</v>
      </c>
      <c r="K452" t="str">
        <f t="shared" si="15"/>
        <v>MDA8 &gt;= 80 ppb</v>
      </c>
    </row>
    <row r="453" spans="1:11" x14ac:dyDescent="0.3">
      <c r="A453">
        <v>80</v>
      </c>
      <c r="B453" t="s">
        <v>34</v>
      </c>
      <c r="C453" t="s">
        <v>15</v>
      </c>
      <c r="D453">
        <v>67.786663265306004</v>
      </c>
      <c r="E453">
        <v>0.97294183673469403</v>
      </c>
      <c r="F453">
        <v>2.4050190172505799</v>
      </c>
      <c r="G453">
        <v>2.37169956376336</v>
      </c>
      <c r="H453">
        <v>6.6950102040816404</v>
      </c>
      <c r="I453">
        <f>VLOOKUP(B453,days!$H$2:$L$12,MATCH('2026_NOX_emis_4km_bySector_all_'!A453,days!$H$1:$L$1,0),FALSE)</f>
        <v>18</v>
      </c>
      <c r="J453" t="str">
        <f t="shared" si="14"/>
        <v>18 days</v>
      </c>
      <c r="K453" t="str">
        <f t="shared" si="15"/>
        <v>MDA8 &gt;= 80 ppb</v>
      </c>
    </row>
    <row r="454" spans="1:11" x14ac:dyDescent="0.3">
      <c r="A454">
        <v>80</v>
      </c>
      <c r="B454" t="s">
        <v>34</v>
      </c>
      <c r="C454" t="s">
        <v>14</v>
      </c>
      <c r="D454">
        <v>194.270520408164</v>
      </c>
      <c r="E454">
        <v>2.7900392959183602</v>
      </c>
      <c r="F454">
        <v>6.8925696230858504</v>
      </c>
      <c r="G454">
        <v>6.8011619309332199</v>
      </c>
      <c r="H454">
        <v>13.5187040816327</v>
      </c>
      <c r="I454">
        <f>VLOOKUP(B454,days!$H$2:$L$12,MATCH('2026_NOX_emis_4km_bySector_all_'!A454,days!$H$1:$L$1,0),FALSE)</f>
        <v>18</v>
      </c>
      <c r="J454" t="str">
        <f t="shared" si="14"/>
        <v>18 days</v>
      </c>
      <c r="K454" t="str">
        <f t="shared" si="15"/>
        <v>MDA8 &gt;= 80 ppb</v>
      </c>
    </row>
    <row r="455" spans="1:11" x14ac:dyDescent="0.3">
      <c r="A455">
        <v>80</v>
      </c>
      <c r="B455" t="s">
        <v>34</v>
      </c>
      <c r="C455" t="s">
        <v>16</v>
      </c>
      <c r="D455">
        <v>29.798040816326498</v>
      </c>
      <c r="E455">
        <v>0.47314111224489702</v>
      </c>
      <c r="F455">
        <v>1.0572117196503601</v>
      </c>
      <c r="G455">
        <v>1.1533562718155901</v>
      </c>
      <c r="H455">
        <v>9.63539795918369</v>
      </c>
      <c r="I455">
        <f>VLOOKUP(B455,days!$H$2:$L$12,MATCH('2026_NOX_emis_4km_bySector_all_'!A455,days!$H$1:$L$1,0),FALSE)</f>
        <v>18</v>
      </c>
      <c r="J455" t="str">
        <f t="shared" si="14"/>
        <v>18 days</v>
      </c>
      <c r="K455" t="str">
        <f t="shared" si="15"/>
        <v>MDA8 &gt;= 80 ppb</v>
      </c>
    </row>
    <row r="456" spans="1:11" x14ac:dyDescent="0.3">
      <c r="A456">
        <v>80</v>
      </c>
      <c r="B456" t="s">
        <v>34</v>
      </c>
      <c r="C456" t="s">
        <v>17</v>
      </c>
      <c r="D456">
        <v>53.938622448979601</v>
      </c>
      <c r="E456">
        <v>0.78057925510203996</v>
      </c>
      <c r="F456">
        <v>1.91370111029626</v>
      </c>
      <c r="G456">
        <v>1.9027853556194301</v>
      </c>
      <c r="H456">
        <v>3.8064489795918299</v>
      </c>
      <c r="I456">
        <f>VLOOKUP(B456,days!$H$2:$L$12,MATCH('2026_NOX_emis_4km_bySector_all_'!A456,days!$H$1:$L$1,0),FALSE)</f>
        <v>18</v>
      </c>
      <c r="J456" t="str">
        <f t="shared" si="14"/>
        <v>18 days</v>
      </c>
      <c r="K456" t="str">
        <f t="shared" si="15"/>
        <v>MDA8 &gt;= 80 ppb</v>
      </c>
    </row>
    <row r="457" spans="1:11" x14ac:dyDescent="0.3">
      <c r="A457">
        <v>80</v>
      </c>
      <c r="B457" t="s">
        <v>34</v>
      </c>
      <c r="C457" t="s">
        <v>13</v>
      </c>
      <c r="D457">
        <v>302.10160204081598</v>
      </c>
      <c r="E457">
        <v>4.3124576122448897</v>
      </c>
      <c r="F457">
        <v>10.7183340062984</v>
      </c>
      <c r="G457">
        <v>10.5122972941888</v>
      </c>
      <c r="H457">
        <v>22.263642857142798</v>
      </c>
      <c r="I457">
        <f>VLOOKUP(B457,days!$H$2:$L$12,MATCH('2026_NOX_emis_4km_bySector_all_'!A457,days!$H$1:$L$1,0),FALSE)</f>
        <v>18</v>
      </c>
      <c r="J457" t="str">
        <f t="shared" si="14"/>
        <v>18 days</v>
      </c>
      <c r="K457" t="str">
        <f t="shared" si="15"/>
        <v>MDA8 &gt;= 80 ppb</v>
      </c>
    </row>
    <row r="458" spans="1:11" x14ac:dyDescent="0.3">
      <c r="A458">
        <v>80</v>
      </c>
      <c r="B458" t="s">
        <v>34</v>
      </c>
      <c r="C458" t="s">
        <v>11</v>
      </c>
      <c r="D458">
        <v>683.21493877550995</v>
      </c>
      <c r="E458">
        <v>9.9242261020408105</v>
      </c>
      <c r="F458">
        <v>24.2399439871201</v>
      </c>
      <c r="G458">
        <v>24.1918702929798</v>
      </c>
      <c r="H458">
        <v>23.723255102040799</v>
      </c>
      <c r="I458">
        <f>VLOOKUP(B458,days!$H$2:$L$12,MATCH('2026_NOX_emis_4km_bySector_all_'!A458,days!$H$1:$L$1,0),FALSE)</f>
        <v>18</v>
      </c>
      <c r="J458" t="str">
        <f t="shared" si="14"/>
        <v>18 days</v>
      </c>
      <c r="K458" t="str">
        <f t="shared" si="15"/>
        <v>MDA8 &gt;= 80 ppb</v>
      </c>
    </row>
    <row r="459" spans="1:11" x14ac:dyDescent="0.3">
      <c r="A459">
        <v>80</v>
      </c>
      <c r="B459" t="s">
        <v>34</v>
      </c>
      <c r="C459" t="s">
        <v>9</v>
      </c>
      <c r="D459">
        <v>856.59493877550995</v>
      </c>
      <c r="E459">
        <v>12.5666516530612</v>
      </c>
      <c r="F459">
        <v>30.391333908451699</v>
      </c>
      <c r="G459">
        <v>30.6332003807733</v>
      </c>
      <c r="H459">
        <v>33.913999999999803</v>
      </c>
      <c r="I459">
        <f>VLOOKUP(B459,days!$H$2:$L$12,MATCH('2026_NOX_emis_4km_bySector_all_'!A459,days!$H$1:$L$1,0),FALSE)</f>
        <v>18</v>
      </c>
      <c r="J459" t="str">
        <f t="shared" si="14"/>
        <v>18 days</v>
      </c>
      <c r="K459" t="str">
        <f t="shared" si="15"/>
        <v>MDA8 &gt;= 80 ppb</v>
      </c>
    </row>
    <row r="460" spans="1:11" x14ac:dyDescent="0.3">
      <c r="A460">
        <v>80</v>
      </c>
      <c r="B460" t="s">
        <v>34</v>
      </c>
      <c r="C460" t="s">
        <v>10</v>
      </c>
      <c r="D460">
        <v>270.35288775510202</v>
      </c>
      <c r="E460">
        <v>3.9435753877551001</v>
      </c>
      <c r="F460">
        <v>9.59191388245263</v>
      </c>
      <c r="G460">
        <v>9.6130885461729196</v>
      </c>
      <c r="H460">
        <v>17.0058673469387</v>
      </c>
      <c r="I460">
        <f>VLOOKUP(B460,days!$H$2:$L$12,MATCH('2026_NOX_emis_4km_bySector_all_'!A460,days!$H$1:$L$1,0),FALSE)</f>
        <v>18</v>
      </c>
      <c r="J460" t="str">
        <f t="shared" si="14"/>
        <v>18 days</v>
      </c>
      <c r="K460" t="str">
        <f t="shared" si="15"/>
        <v>MDA8 &gt;= 80 ppb</v>
      </c>
    </row>
    <row r="461" spans="1:11" x14ac:dyDescent="0.3">
      <c r="A461">
        <v>80</v>
      </c>
      <c r="B461" t="s">
        <v>34</v>
      </c>
      <c r="C461" t="s">
        <v>7</v>
      </c>
      <c r="D461">
        <v>102.068765306122</v>
      </c>
      <c r="E461">
        <v>1.5656654693877501</v>
      </c>
      <c r="F461">
        <v>3.6213218029002499</v>
      </c>
      <c r="G461">
        <v>3.8165571368670199</v>
      </c>
      <c r="H461">
        <v>18.105877551020399</v>
      </c>
      <c r="I461">
        <f>VLOOKUP(B461,days!$H$2:$L$12,MATCH('2026_NOX_emis_4km_bySector_all_'!A461,days!$H$1:$L$1,0),FALSE)</f>
        <v>18</v>
      </c>
      <c r="J461" t="str">
        <f t="shared" si="14"/>
        <v>18 days</v>
      </c>
      <c r="K461" t="str">
        <f t="shared" si="15"/>
        <v>MDA8 &gt;= 80 ppb</v>
      </c>
    </row>
    <row r="462" spans="1:11" x14ac:dyDescent="0.3">
      <c r="A462">
        <v>80</v>
      </c>
      <c r="B462" t="s">
        <v>34</v>
      </c>
      <c r="C462" t="s">
        <v>8</v>
      </c>
      <c r="D462">
        <v>226.540928571428</v>
      </c>
      <c r="E462">
        <v>3.2353915408163201</v>
      </c>
      <c r="F462">
        <v>8.0374990470838394</v>
      </c>
      <c r="G462">
        <v>7.8867784447532001</v>
      </c>
      <c r="H462">
        <v>17.176948979591799</v>
      </c>
      <c r="I462">
        <f>VLOOKUP(B462,days!$H$2:$L$12,MATCH('2026_NOX_emis_4km_bySector_all_'!A462,days!$H$1:$L$1,0),FALSE)</f>
        <v>18</v>
      </c>
      <c r="J462" t="str">
        <f t="shared" si="14"/>
        <v>18 days</v>
      </c>
      <c r="K462" t="str">
        <f t="shared" si="15"/>
        <v>MDA8 &gt;= 80 ppb</v>
      </c>
    </row>
    <row r="463" spans="1:11" x14ac:dyDescent="0.3">
      <c r="A463">
        <v>80</v>
      </c>
      <c r="B463" t="s">
        <v>34</v>
      </c>
      <c r="C463" t="s">
        <v>12</v>
      </c>
      <c r="D463">
        <v>31.8820816326532</v>
      </c>
      <c r="E463">
        <v>0.45831069387754902</v>
      </c>
      <c r="F463">
        <v>1.13115189540992</v>
      </c>
      <c r="G463">
        <v>1.1172047821332101</v>
      </c>
      <c r="H463">
        <v>2.8935714285713798</v>
      </c>
      <c r="I463">
        <f>VLOOKUP(B463,days!$H$2:$L$12,MATCH('2026_NOX_emis_4km_bySector_all_'!A463,days!$H$1:$L$1,0),FALSE)</f>
        <v>18</v>
      </c>
      <c r="J463" t="str">
        <f t="shared" si="14"/>
        <v>18 days</v>
      </c>
      <c r="K463" t="str">
        <f t="shared" si="15"/>
        <v>MDA8 &gt;= 80 ppb</v>
      </c>
    </row>
    <row r="464" spans="1:11" x14ac:dyDescent="0.3">
      <c r="A464">
        <v>80</v>
      </c>
      <c r="B464" t="s">
        <v>33</v>
      </c>
      <c r="C464" t="s">
        <v>15</v>
      </c>
      <c r="D464">
        <v>1.1592040816326501</v>
      </c>
      <c r="E464">
        <v>1.5069653061224399E-2</v>
      </c>
      <c r="F464">
        <v>0.55670038123993904</v>
      </c>
      <c r="G464">
        <v>0.55670038123993904</v>
      </c>
      <c r="H464">
        <v>6.6950102040816404</v>
      </c>
      <c r="I464">
        <f>VLOOKUP(B464,days!$H$2:$L$12,MATCH('2026_NOX_emis_4km_bySector_all_'!A464,days!$H$1:$L$1,0),FALSE)</f>
        <v>1</v>
      </c>
      <c r="J464" t="str">
        <f t="shared" si="14"/>
        <v>1 days</v>
      </c>
      <c r="K464" t="str">
        <f t="shared" si="15"/>
        <v>MDA8 &gt;= 80 ppb</v>
      </c>
    </row>
    <row r="465" spans="1:11" x14ac:dyDescent="0.3">
      <c r="A465">
        <v>80</v>
      </c>
      <c r="B465" t="s">
        <v>33</v>
      </c>
      <c r="C465" t="s">
        <v>14</v>
      </c>
      <c r="D465">
        <v>5.6955306122448901</v>
      </c>
      <c r="E465">
        <v>7.4041897959183603E-2</v>
      </c>
      <c r="F465">
        <v>2.7352423213820698</v>
      </c>
      <c r="G465">
        <v>2.7352423213820698</v>
      </c>
      <c r="H465">
        <v>13.5187040816327</v>
      </c>
      <c r="I465">
        <f>VLOOKUP(B465,days!$H$2:$L$12,MATCH('2026_NOX_emis_4km_bySector_all_'!A465,days!$H$1:$L$1,0),FALSE)</f>
        <v>1</v>
      </c>
      <c r="J465" t="str">
        <f t="shared" si="14"/>
        <v>1 days</v>
      </c>
      <c r="K465" t="str">
        <f t="shared" si="15"/>
        <v>MDA8 &gt;= 80 ppb</v>
      </c>
    </row>
    <row r="466" spans="1:11" x14ac:dyDescent="0.3">
      <c r="A466">
        <v>80</v>
      </c>
      <c r="B466" t="s">
        <v>33</v>
      </c>
      <c r="C466" t="s">
        <v>16</v>
      </c>
      <c r="D466">
        <v>8.6184591836734601</v>
      </c>
      <c r="E466">
        <v>0.112039969387754</v>
      </c>
      <c r="F466">
        <v>4.1389601617813403</v>
      </c>
      <c r="G466">
        <v>4.1389601617813296</v>
      </c>
      <c r="H466">
        <v>9.63539795918369</v>
      </c>
      <c r="I466">
        <f>VLOOKUP(B466,days!$H$2:$L$12,MATCH('2026_NOX_emis_4km_bySector_all_'!A466,days!$H$1:$L$1,0),FALSE)</f>
        <v>1</v>
      </c>
      <c r="J466" t="str">
        <f t="shared" si="14"/>
        <v>1 days</v>
      </c>
      <c r="K466" t="str">
        <f t="shared" si="15"/>
        <v>MDA8 &gt;= 80 ppb</v>
      </c>
    </row>
    <row r="467" spans="1:11" x14ac:dyDescent="0.3">
      <c r="A467">
        <v>80</v>
      </c>
      <c r="B467" t="s">
        <v>33</v>
      </c>
      <c r="C467" t="s">
        <v>17</v>
      </c>
      <c r="D467">
        <v>2.5708571428571401</v>
      </c>
      <c r="E467">
        <v>3.3421142857142802E-2</v>
      </c>
      <c r="F467">
        <v>1.23463777795386</v>
      </c>
      <c r="G467">
        <v>1.23463777795386</v>
      </c>
      <c r="H467">
        <v>3.8064489795918299</v>
      </c>
      <c r="I467">
        <f>VLOOKUP(B467,days!$H$2:$L$12,MATCH('2026_NOX_emis_4km_bySector_all_'!A467,days!$H$1:$L$1,0),FALSE)</f>
        <v>1</v>
      </c>
      <c r="J467" t="str">
        <f t="shared" si="14"/>
        <v>1 days</v>
      </c>
      <c r="K467" t="str">
        <f t="shared" si="15"/>
        <v>MDA8 &gt;= 80 ppb</v>
      </c>
    </row>
    <row r="468" spans="1:11" x14ac:dyDescent="0.3">
      <c r="A468">
        <v>80</v>
      </c>
      <c r="B468" t="s">
        <v>33</v>
      </c>
      <c r="C468" t="s">
        <v>13</v>
      </c>
      <c r="D468">
        <v>7.8578061224489799</v>
      </c>
      <c r="E468">
        <v>0.102151479591836</v>
      </c>
      <c r="F468">
        <v>3.7736613710985099</v>
      </c>
      <c r="G468">
        <v>3.7736613710985099</v>
      </c>
      <c r="H468">
        <v>22.263642857142798</v>
      </c>
      <c r="I468">
        <f>VLOOKUP(B468,days!$H$2:$L$12,MATCH('2026_NOX_emis_4km_bySector_all_'!A468,days!$H$1:$L$1,0),FALSE)</f>
        <v>1</v>
      </c>
      <c r="J468" t="str">
        <f t="shared" si="14"/>
        <v>1 days</v>
      </c>
      <c r="K468" t="str">
        <f t="shared" si="15"/>
        <v>MDA8 &gt;= 80 ppb</v>
      </c>
    </row>
    <row r="469" spans="1:11" x14ac:dyDescent="0.3">
      <c r="A469">
        <v>80</v>
      </c>
      <c r="B469" t="s">
        <v>33</v>
      </c>
      <c r="C469" t="s">
        <v>11</v>
      </c>
      <c r="D469">
        <v>36.952714285714201</v>
      </c>
      <c r="E469">
        <v>0.48038528571428502</v>
      </c>
      <c r="F469">
        <v>17.746305811599701</v>
      </c>
      <c r="G469">
        <v>17.746305811599701</v>
      </c>
      <c r="H469">
        <v>23.723255102040799</v>
      </c>
      <c r="I469">
        <f>VLOOKUP(B469,days!$H$2:$L$12,MATCH('2026_NOX_emis_4km_bySector_all_'!A469,days!$H$1:$L$1,0),FALSE)</f>
        <v>1</v>
      </c>
      <c r="J469" t="str">
        <f t="shared" si="14"/>
        <v>1 days</v>
      </c>
      <c r="K469" t="str">
        <f t="shared" si="15"/>
        <v>MDA8 &gt;= 80 ppb</v>
      </c>
    </row>
    <row r="470" spans="1:11" x14ac:dyDescent="0.3">
      <c r="A470">
        <v>80</v>
      </c>
      <c r="B470" t="s">
        <v>33</v>
      </c>
      <c r="C470" t="s">
        <v>9</v>
      </c>
      <c r="D470">
        <v>105.87768367346899</v>
      </c>
      <c r="E470">
        <v>1.3764098877551001</v>
      </c>
      <c r="F470">
        <v>50.847083615170099</v>
      </c>
      <c r="G470">
        <v>50.847083615170199</v>
      </c>
      <c r="H470">
        <v>33.913999999999803</v>
      </c>
      <c r="I470">
        <f>VLOOKUP(B470,days!$H$2:$L$12,MATCH('2026_NOX_emis_4km_bySector_all_'!A470,days!$H$1:$L$1,0),FALSE)</f>
        <v>1</v>
      </c>
      <c r="J470" t="str">
        <f t="shared" si="14"/>
        <v>1 days</v>
      </c>
      <c r="K470" t="str">
        <f t="shared" si="15"/>
        <v>MDA8 &gt;= 80 ppb</v>
      </c>
    </row>
    <row r="471" spans="1:11" x14ac:dyDescent="0.3">
      <c r="A471">
        <v>80</v>
      </c>
      <c r="B471" t="s">
        <v>33</v>
      </c>
      <c r="C471" t="s">
        <v>10</v>
      </c>
      <c r="D471">
        <v>31.2119591836734</v>
      </c>
      <c r="E471">
        <v>0.40575546938775398</v>
      </c>
      <c r="F471">
        <v>14.989344716871599</v>
      </c>
      <c r="G471">
        <v>14.989344716871599</v>
      </c>
      <c r="H471">
        <v>17.0058673469387</v>
      </c>
      <c r="I471">
        <f>VLOOKUP(B471,days!$H$2:$L$12,MATCH('2026_NOX_emis_4km_bySector_all_'!A471,days!$H$1:$L$1,0),FALSE)</f>
        <v>1</v>
      </c>
      <c r="J471" t="str">
        <f t="shared" si="14"/>
        <v>1 days</v>
      </c>
      <c r="K471" t="str">
        <f t="shared" si="15"/>
        <v>MDA8 &gt;= 80 ppb</v>
      </c>
    </row>
    <row r="472" spans="1:11" x14ac:dyDescent="0.3">
      <c r="A472">
        <v>80</v>
      </c>
      <c r="B472" t="s">
        <v>33</v>
      </c>
      <c r="C472" t="s">
        <v>7</v>
      </c>
      <c r="D472">
        <v>1.58836734693877</v>
      </c>
      <c r="E472">
        <v>2.0648775510204002E-2</v>
      </c>
      <c r="F472">
        <v>0.76280330754572001</v>
      </c>
      <c r="G472">
        <v>0.76280330754571901</v>
      </c>
      <c r="H472">
        <v>18.105877551020399</v>
      </c>
      <c r="I472">
        <f>VLOOKUP(B472,days!$H$2:$L$12,MATCH('2026_NOX_emis_4km_bySector_all_'!A472,days!$H$1:$L$1,0),FALSE)</f>
        <v>1</v>
      </c>
      <c r="J472" t="str">
        <f t="shared" si="14"/>
        <v>1 days</v>
      </c>
      <c r="K472" t="str">
        <f t="shared" si="15"/>
        <v>MDA8 &gt;= 80 ppb</v>
      </c>
    </row>
    <row r="473" spans="1:11" x14ac:dyDescent="0.3">
      <c r="A473">
        <v>80</v>
      </c>
      <c r="B473" t="s">
        <v>33</v>
      </c>
      <c r="C473" t="s">
        <v>8</v>
      </c>
      <c r="D473">
        <v>6.10783673469387</v>
      </c>
      <c r="E473">
        <v>7.9401877551020295E-2</v>
      </c>
      <c r="F473">
        <v>2.93324971213559</v>
      </c>
      <c r="G473">
        <v>2.93324971213559</v>
      </c>
      <c r="H473">
        <v>17.176948979591799</v>
      </c>
      <c r="I473">
        <f>VLOOKUP(B473,days!$H$2:$L$12,MATCH('2026_NOX_emis_4km_bySector_all_'!A473,days!$H$1:$L$1,0),FALSE)</f>
        <v>1</v>
      </c>
      <c r="J473" t="str">
        <f t="shared" si="14"/>
        <v>1 days</v>
      </c>
      <c r="K473" t="str">
        <f t="shared" si="15"/>
        <v>MDA8 &gt;= 80 ppb</v>
      </c>
    </row>
    <row r="474" spans="1:11" x14ac:dyDescent="0.3">
      <c r="A474">
        <v>80</v>
      </c>
      <c r="B474" t="s">
        <v>33</v>
      </c>
      <c r="C474" t="s">
        <v>12</v>
      </c>
      <c r="D474">
        <v>0.58722448979591801</v>
      </c>
      <c r="E474">
        <v>7.6339183673469297E-3</v>
      </c>
      <c r="F474">
        <v>0.28201082322138699</v>
      </c>
      <c r="G474">
        <v>0.28201082322138699</v>
      </c>
      <c r="H474">
        <v>2.8935714285713798</v>
      </c>
      <c r="I474">
        <f>VLOOKUP(B474,days!$H$2:$L$12,MATCH('2026_NOX_emis_4km_bySector_all_'!A474,days!$H$1:$L$1,0),FALSE)</f>
        <v>1</v>
      </c>
      <c r="J474" t="str">
        <f t="shared" si="14"/>
        <v>1 days</v>
      </c>
      <c r="K474" t="str">
        <f t="shared" si="15"/>
        <v>MDA8 &gt;= 80 ppb</v>
      </c>
    </row>
    <row r="475" spans="1:11" x14ac:dyDescent="0.3">
      <c r="A475">
        <v>80</v>
      </c>
      <c r="B475" t="s">
        <v>32</v>
      </c>
      <c r="C475" t="s">
        <v>15</v>
      </c>
      <c r="D475">
        <v>13.1241020408163</v>
      </c>
      <c r="E475">
        <v>0.17743226530612199</v>
      </c>
      <c r="F475">
        <v>1.4050549081136601</v>
      </c>
      <c r="G475">
        <v>1.4272264683478</v>
      </c>
      <c r="H475">
        <v>6.6950102040816404</v>
      </c>
      <c r="I475">
        <f>VLOOKUP(B475,days!$H$2:$L$12,MATCH('2026_NOX_emis_4km_bySector_all_'!A475,days!$H$1:$L$1,0),FALSE)</f>
        <v>6</v>
      </c>
      <c r="J475" t="str">
        <f t="shared" si="14"/>
        <v>6 days</v>
      </c>
      <c r="K475" t="str">
        <f t="shared" si="15"/>
        <v>MDA8 &gt;= 80 ppb</v>
      </c>
    </row>
    <row r="476" spans="1:11" x14ac:dyDescent="0.3">
      <c r="A476">
        <v>80</v>
      </c>
      <c r="B476" t="s">
        <v>32</v>
      </c>
      <c r="C476" t="s">
        <v>14</v>
      </c>
      <c r="D476">
        <v>39.785346938775497</v>
      </c>
      <c r="E476">
        <v>0.52492340816326399</v>
      </c>
      <c r="F476">
        <v>4.2593845135826296</v>
      </c>
      <c r="G476">
        <v>4.2223694810714596</v>
      </c>
      <c r="H476">
        <v>13.5187040816327</v>
      </c>
      <c r="I476">
        <f>VLOOKUP(B476,days!$H$2:$L$12,MATCH('2026_NOX_emis_4km_bySector_all_'!A476,days!$H$1:$L$1,0),FALSE)</f>
        <v>6</v>
      </c>
      <c r="J476" t="str">
        <f t="shared" si="14"/>
        <v>6 days</v>
      </c>
      <c r="K476" t="str">
        <f t="shared" si="15"/>
        <v>MDA8 &gt;= 80 ppb</v>
      </c>
    </row>
    <row r="477" spans="1:11" x14ac:dyDescent="0.3">
      <c r="A477">
        <v>80</v>
      </c>
      <c r="B477" t="s">
        <v>32</v>
      </c>
      <c r="C477" t="s">
        <v>16</v>
      </c>
      <c r="D477">
        <v>10.273673469387701</v>
      </c>
      <c r="E477">
        <v>0.15260503061224401</v>
      </c>
      <c r="F477">
        <v>1.0998905134710799</v>
      </c>
      <c r="G477">
        <v>1.2275216039036001</v>
      </c>
      <c r="H477">
        <v>9.63539795918369</v>
      </c>
      <c r="I477">
        <f>VLOOKUP(B477,days!$H$2:$L$12,MATCH('2026_NOX_emis_4km_bySector_all_'!A477,days!$H$1:$L$1,0),FALSE)</f>
        <v>6</v>
      </c>
      <c r="J477" t="str">
        <f t="shared" si="14"/>
        <v>6 days</v>
      </c>
      <c r="K477" t="str">
        <f t="shared" si="15"/>
        <v>MDA8 &gt;= 80 ppb</v>
      </c>
    </row>
    <row r="478" spans="1:11" x14ac:dyDescent="0.3">
      <c r="A478">
        <v>80</v>
      </c>
      <c r="B478" t="s">
        <v>32</v>
      </c>
      <c r="C478" t="s">
        <v>17</v>
      </c>
      <c r="D478">
        <v>12.4212653061224</v>
      </c>
      <c r="E478">
        <v>0.16566722448979501</v>
      </c>
      <c r="F478">
        <v>1.3298098208221301</v>
      </c>
      <c r="G478">
        <v>1.33259104437187</v>
      </c>
      <c r="H478">
        <v>3.8064489795918299</v>
      </c>
      <c r="I478">
        <f>VLOOKUP(B478,days!$H$2:$L$12,MATCH('2026_NOX_emis_4km_bySector_all_'!A478,days!$H$1:$L$1,0),FALSE)</f>
        <v>6</v>
      </c>
      <c r="J478" t="str">
        <f t="shared" si="14"/>
        <v>6 days</v>
      </c>
      <c r="K478" t="str">
        <f t="shared" si="15"/>
        <v>MDA8 &gt;= 80 ppb</v>
      </c>
    </row>
    <row r="479" spans="1:11" x14ac:dyDescent="0.3">
      <c r="A479">
        <v>80</v>
      </c>
      <c r="B479" t="s">
        <v>32</v>
      </c>
      <c r="C479" t="s">
        <v>13</v>
      </c>
      <c r="D479">
        <v>57.598642857142899</v>
      </c>
      <c r="E479">
        <v>0.77549878571428399</v>
      </c>
      <c r="F479">
        <v>6.16646042490542</v>
      </c>
      <c r="G479">
        <v>6.2379432017814302</v>
      </c>
      <c r="H479">
        <v>22.263642857142798</v>
      </c>
      <c r="I479">
        <f>VLOOKUP(B479,days!$H$2:$L$12,MATCH('2026_NOX_emis_4km_bySector_all_'!A479,days!$H$1:$L$1,0),FALSE)</f>
        <v>6</v>
      </c>
      <c r="J479" t="str">
        <f t="shared" si="14"/>
        <v>6 days</v>
      </c>
      <c r="K479" t="str">
        <f t="shared" si="15"/>
        <v>MDA8 &gt;= 80 ppb</v>
      </c>
    </row>
    <row r="480" spans="1:11" x14ac:dyDescent="0.3">
      <c r="A480">
        <v>80</v>
      </c>
      <c r="B480" t="s">
        <v>32</v>
      </c>
      <c r="C480" t="s">
        <v>11</v>
      </c>
      <c r="D480">
        <v>198.417061224489</v>
      </c>
      <c r="E480">
        <v>2.6152327551020398</v>
      </c>
      <c r="F480">
        <v>21.242357371188</v>
      </c>
      <c r="G480">
        <v>21.036362256504301</v>
      </c>
      <c r="H480">
        <v>23.723255102040799</v>
      </c>
      <c r="I480">
        <f>VLOOKUP(B480,days!$H$2:$L$12,MATCH('2026_NOX_emis_4km_bySector_all_'!A480,days!$H$1:$L$1,0),FALSE)</f>
        <v>6</v>
      </c>
      <c r="J480" t="str">
        <f t="shared" si="14"/>
        <v>6 days</v>
      </c>
      <c r="K480" t="str">
        <f t="shared" si="15"/>
        <v>MDA8 &gt;= 80 ppb</v>
      </c>
    </row>
    <row r="481" spans="1:11" x14ac:dyDescent="0.3">
      <c r="A481">
        <v>80</v>
      </c>
      <c r="B481" t="s">
        <v>32</v>
      </c>
      <c r="C481" t="s">
        <v>9</v>
      </c>
      <c r="D481">
        <v>359.80857142857099</v>
      </c>
      <c r="E481">
        <v>4.7105594387755101</v>
      </c>
      <c r="F481">
        <v>38.520791570714898</v>
      </c>
      <c r="G481">
        <v>37.890713395034197</v>
      </c>
      <c r="H481">
        <v>33.913999999999803</v>
      </c>
      <c r="I481">
        <f>VLOOKUP(B481,days!$H$2:$L$12,MATCH('2026_NOX_emis_4km_bySector_all_'!A481,days!$H$1:$L$1,0),FALSE)</f>
        <v>6</v>
      </c>
      <c r="J481" t="str">
        <f t="shared" si="14"/>
        <v>6 days</v>
      </c>
      <c r="K481" t="str">
        <f t="shared" si="15"/>
        <v>MDA8 &gt;= 80 ppb</v>
      </c>
    </row>
    <row r="482" spans="1:11" x14ac:dyDescent="0.3">
      <c r="A482">
        <v>80</v>
      </c>
      <c r="B482" t="s">
        <v>32</v>
      </c>
      <c r="C482" t="s">
        <v>10</v>
      </c>
      <c r="D482">
        <v>131.026102040816</v>
      </c>
      <c r="E482">
        <v>1.76273456122448</v>
      </c>
      <c r="F482">
        <v>14.0275401083364</v>
      </c>
      <c r="G482">
        <v>14.1790525985254</v>
      </c>
      <c r="H482">
        <v>17.0058673469387</v>
      </c>
      <c r="I482">
        <f>VLOOKUP(B482,days!$H$2:$L$12,MATCH('2026_NOX_emis_4km_bySector_all_'!A482,days!$H$1:$L$1,0),FALSE)</f>
        <v>6</v>
      </c>
      <c r="J482" t="str">
        <f t="shared" si="14"/>
        <v>6 days</v>
      </c>
      <c r="K482" t="str">
        <f t="shared" si="15"/>
        <v>MDA8 &gt;= 80 ppb</v>
      </c>
    </row>
    <row r="483" spans="1:11" x14ac:dyDescent="0.3">
      <c r="A483">
        <v>80</v>
      </c>
      <c r="B483" t="s">
        <v>32</v>
      </c>
      <c r="C483" t="s">
        <v>7</v>
      </c>
      <c r="D483">
        <v>54.897897959183602</v>
      </c>
      <c r="E483">
        <v>0.77682968367346905</v>
      </c>
      <c r="F483">
        <v>5.8773210336816497</v>
      </c>
      <c r="G483">
        <v>6.2486486548778002</v>
      </c>
      <c r="H483">
        <v>18.105877551020399</v>
      </c>
      <c r="I483">
        <f>VLOOKUP(B483,days!$H$2:$L$12,MATCH('2026_NOX_emis_4km_bySector_all_'!A483,days!$H$1:$L$1,0),FALSE)</f>
        <v>6</v>
      </c>
      <c r="J483" t="str">
        <f t="shared" si="14"/>
        <v>6 days</v>
      </c>
      <c r="K483" t="str">
        <f t="shared" si="15"/>
        <v>MDA8 &gt;= 80 ppb</v>
      </c>
    </row>
    <row r="484" spans="1:11" x14ac:dyDescent="0.3">
      <c r="A484">
        <v>80</v>
      </c>
      <c r="B484" t="s">
        <v>32</v>
      </c>
      <c r="C484" t="s">
        <v>8</v>
      </c>
      <c r="D484">
        <v>50.435193877551001</v>
      </c>
      <c r="E484">
        <v>0.68680129591836703</v>
      </c>
      <c r="F484">
        <v>5.3995478303146003</v>
      </c>
      <c r="G484">
        <v>5.5244799266869302</v>
      </c>
      <c r="H484">
        <v>17.176948979591799</v>
      </c>
      <c r="I484">
        <f>VLOOKUP(B484,days!$H$2:$L$12,MATCH('2026_NOX_emis_4km_bySector_all_'!A484,days!$H$1:$L$1,0),FALSE)</f>
        <v>6</v>
      </c>
      <c r="J484" t="str">
        <f t="shared" si="14"/>
        <v>6 days</v>
      </c>
      <c r="K484" t="str">
        <f t="shared" si="15"/>
        <v>MDA8 &gt;= 80 ppb</v>
      </c>
    </row>
    <row r="485" spans="1:11" x14ac:dyDescent="0.3">
      <c r="A485">
        <v>80</v>
      </c>
      <c r="B485" t="s">
        <v>32</v>
      </c>
      <c r="C485" t="s">
        <v>12</v>
      </c>
      <c r="D485">
        <v>6.2754285714285896</v>
      </c>
      <c r="E485">
        <v>8.3678469387755305E-2</v>
      </c>
      <c r="F485">
        <v>0.67184190486940298</v>
      </c>
      <c r="G485">
        <v>0.67309136889498</v>
      </c>
      <c r="H485">
        <v>2.8935714285713798</v>
      </c>
      <c r="I485">
        <f>VLOOKUP(B485,days!$H$2:$L$12,MATCH('2026_NOX_emis_4km_bySector_all_'!A485,days!$H$1:$L$1,0),FALSE)</f>
        <v>6</v>
      </c>
      <c r="J485" t="str">
        <f t="shared" si="14"/>
        <v>6 days</v>
      </c>
      <c r="K485" t="str">
        <f t="shared" si="15"/>
        <v>MDA8 &gt;= 80 ppb</v>
      </c>
    </row>
    <row r="486" spans="1:11" x14ac:dyDescent="0.3">
      <c r="A486" t="s">
        <v>60</v>
      </c>
      <c r="B486" t="s">
        <v>30</v>
      </c>
      <c r="C486" t="s">
        <v>15</v>
      </c>
      <c r="D486">
        <v>129.82940816326499</v>
      </c>
      <c r="E486">
        <v>0.49733867346938698</v>
      </c>
      <c r="F486">
        <v>3.1743840316418801</v>
      </c>
      <c r="G486">
        <v>3.5061742322867202</v>
      </c>
      <c r="H486">
        <v>6.6950102040816404</v>
      </c>
      <c r="I486">
        <f>VLOOKUP(B486,days!$H$16:$I$26,2,FALSE)</f>
        <v>21</v>
      </c>
      <c r="J486" t="str">
        <f>I486&amp;" days without smoke flag"</f>
        <v>21 days without smoke flag</v>
      </c>
      <c r="K486" t="s">
        <v>18</v>
      </c>
    </row>
    <row r="487" spans="1:11" x14ac:dyDescent="0.3">
      <c r="A487" t="s">
        <v>60</v>
      </c>
      <c r="B487" t="s">
        <v>30</v>
      </c>
      <c r="C487" t="s">
        <v>14</v>
      </c>
      <c r="D487">
        <v>274.61326530612098</v>
      </c>
      <c r="E487">
        <v>1.0314003775510101</v>
      </c>
      <c r="F487">
        <v>6.7144106762664801</v>
      </c>
      <c r="G487">
        <v>7.2712411478348002</v>
      </c>
      <c r="H487">
        <v>13.5187040816327</v>
      </c>
      <c r="I487">
        <f>VLOOKUP(B487,days!$H$16:$I$26,2,FALSE)</f>
        <v>21</v>
      </c>
      <c r="J487" t="str">
        <f t="shared" ref="J487:J550" si="16">I487&amp;" days without smoke flag"</f>
        <v>21 days without smoke flag</v>
      </c>
      <c r="K487" t="s">
        <v>18</v>
      </c>
    </row>
    <row r="488" spans="1:11" x14ac:dyDescent="0.3">
      <c r="A488" t="s">
        <v>60</v>
      </c>
      <c r="B488" t="s">
        <v>30</v>
      </c>
      <c r="C488" t="s">
        <v>16</v>
      </c>
      <c r="D488">
        <v>267.119132653061</v>
      </c>
      <c r="E488">
        <v>1.2851153877551</v>
      </c>
      <c r="F488">
        <v>6.53117595802017</v>
      </c>
      <c r="G488">
        <v>9.0598996185633407</v>
      </c>
      <c r="H488">
        <v>9.63539795918369</v>
      </c>
      <c r="I488">
        <f>VLOOKUP(B488,days!$H$16:$I$26,2,FALSE)</f>
        <v>21</v>
      </c>
      <c r="J488" t="str">
        <f t="shared" si="16"/>
        <v>21 days without smoke flag</v>
      </c>
      <c r="K488" t="s">
        <v>18</v>
      </c>
    </row>
    <row r="489" spans="1:11" x14ac:dyDescent="0.3">
      <c r="A489" t="s">
        <v>60</v>
      </c>
      <c r="B489" t="s">
        <v>30</v>
      </c>
      <c r="C489" t="s">
        <v>17</v>
      </c>
      <c r="D489">
        <v>81.973602040816303</v>
      </c>
      <c r="E489">
        <v>0.297826877551019</v>
      </c>
      <c r="F489">
        <v>2.00428929790161</v>
      </c>
      <c r="G489">
        <v>2.0996415108186302</v>
      </c>
      <c r="H489">
        <v>3.8064489795918299</v>
      </c>
      <c r="I489">
        <f>VLOOKUP(B489,days!$H$16:$I$26,2,FALSE)</f>
        <v>21</v>
      </c>
      <c r="J489" t="str">
        <f t="shared" si="16"/>
        <v>21 days without smoke flag</v>
      </c>
      <c r="K489" t="s">
        <v>18</v>
      </c>
    </row>
    <row r="490" spans="1:11" x14ac:dyDescent="0.3">
      <c r="A490" t="s">
        <v>60</v>
      </c>
      <c r="B490" t="s">
        <v>30</v>
      </c>
      <c r="C490" t="s">
        <v>13</v>
      </c>
      <c r="D490">
        <v>476.80919387755102</v>
      </c>
      <c r="E490">
        <v>1.8174395102040799</v>
      </c>
      <c r="F490">
        <v>11.6581867898647</v>
      </c>
      <c r="G490">
        <v>12.812716805160299</v>
      </c>
      <c r="H490">
        <v>22.263642857142798</v>
      </c>
      <c r="I490">
        <f>VLOOKUP(B490,days!$H$16:$I$26,2,FALSE)</f>
        <v>21</v>
      </c>
      <c r="J490" t="str">
        <f t="shared" si="16"/>
        <v>21 days without smoke flag</v>
      </c>
      <c r="K490" t="s">
        <v>18</v>
      </c>
    </row>
    <row r="491" spans="1:11" x14ac:dyDescent="0.3">
      <c r="A491" t="s">
        <v>60</v>
      </c>
      <c r="B491" t="s">
        <v>30</v>
      </c>
      <c r="C491" t="s">
        <v>11</v>
      </c>
      <c r="D491">
        <v>499.93339795918303</v>
      </c>
      <c r="E491">
        <v>1.81786036734693</v>
      </c>
      <c r="F491">
        <v>12.2235833761978</v>
      </c>
      <c r="G491">
        <v>12.8156837943539</v>
      </c>
      <c r="H491">
        <v>23.723255102040799</v>
      </c>
      <c r="I491">
        <f>VLOOKUP(B491,days!$H$16:$I$26,2,FALSE)</f>
        <v>21</v>
      </c>
      <c r="J491" t="str">
        <f t="shared" si="16"/>
        <v>21 days without smoke flag</v>
      </c>
      <c r="K491" t="s">
        <v>18</v>
      </c>
    </row>
    <row r="492" spans="1:11" x14ac:dyDescent="0.3">
      <c r="A492" t="s">
        <v>60</v>
      </c>
      <c r="B492" t="s">
        <v>30</v>
      </c>
      <c r="C492" t="s">
        <v>9</v>
      </c>
      <c r="D492">
        <v>756.98580612244996</v>
      </c>
      <c r="E492">
        <v>2.5652132755102</v>
      </c>
      <c r="F492">
        <v>18.508623655688599</v>
      </c>
      <c r="G492">
        <v>18.0844265019083</v>
      </c>
      <c r="H492">
        <v>33.913999999999803</v>
      </c>
      <c r="I492">
        <f>VLOOKUP(B492,days!$H$16:$I$26,2,FALSE)</f>
        <v>21</v>
      </c>
      <c r="J492" t="str">
        <f t="shared" si="16"/>
        <v>21 days without smoke flag</v>
      </c>
      <c r="K492" t="s">
        <v>18</v>
      </c>
    </row>
    <row r="493" spans="1:11" x14ac:dyDescent="0.3">
      <c r="A493" t="s">
        <v>60</v>
      </c>
      <c r="B493" t="s">
        <v>30</v>
      </c>
      <c r="C493" t="s">
        <v>10</v>
      </c>
      <c r="D493">
        <v>337.82058163265202</v>
      </c>
      <c r="E493">
        <v>1.0754548877551</v>
      </c>
      <c r="F493">
        <v>8.2598563381427397</v>
      </c>
      <c r="G493">
        <v>7.5818198273813699</v>
      </c>
      <c r="H493">
        <v>17.0058673469387</v>
      </c>
      <c r="I493">
        <f>VLOOKUP(B493,days!$H$16:$I$26,2,FALSE)</f>
        <v>21</v>
      </c>
      <c r="J493" t="str">
        <f t="shared" si="16"/>
        <v>21 days without smoke flag</v>
      </c>
      <c r="K493" t="s">
        <v>18</v>
      </c>
    </row>
    <row r="494" spans="1:11" x14ac:dyDescent="0.3">
      <c r="A494" t="s">
        <v>60</v>
      </c>
      <c r="B494" t="s">
        <v>30</v>
      </c>
      <c r="C494" t="s">
        <v>7</v>
      </c>
      <c r="D494">
        <v>771.92352040816297</v>
      </c>
      <c r="E494">
        <v>2.0734321326530498</v>
      </c>
      <c r="F494">
        <v>18.8738570983163</v>
      </c>
      <c r="G494">
        <v>14.617432151796899</v>
      </c>
      <c r="H494">
        <v>18.105877551020399</v>
      </c>
      <c r="I494">
        <f>VLOOKUP(B494,days!$H$16:$I$26,2,FALSE)</f>
        <v>21</v>
      </c>
      <c r="J494" t="str">
        <f t="shared" si="16"/>
        <v>21 days without smoke flag</v>
      </c>
      <c r="K494" t="s">
        <v>18</v>
      </c>
    </row>
    <row r="495" spans="1:11" x14ac:dyDescent="0.3">
      <c r="A495" t="s">
        <v>60</v>
      </c>
      <c r="B495" t="s">
        <v>30</v>
      </c>
      <c r="C495" t="s">
        <v>8</v>
      </c>
      <c r="D495">
        <v>438.676612244897</v>
      </c>
      <c r="E495">
        <v>1.5197107653061199</v>
      </c>
      <c r="F495">
        <v>10.7258290141306</v>
      </c>
      <c r="G495">
        <v>10.7137671170328</v>
      </c>
      <c r="H495">
        <v>17.176948979591799</v>
      </c>
      <c r="I495">
        <f>VLOOKUP(B495,days!$H$16:$I$26,2,FALSE)</f>
        <v>21</v>
      </c>
      <c r="J495" t="str">
        <f t="shared" si="16"/>
        <v>21 days without smoke flag</v>
      </c>
      <c r="K495" t="s">
        <v>18</v>
      </c>
    </row>
    <row r="496" spans="1:11" x14ac:dyDescent="0.3">
      <c r="A496" t="s">
        <v>60</v>
      </c>
      <c r="B496" t="s">
        <v>30</v>
      </c>
      <c r="C496" t="s">
        <v>12</v>
      </c>
      <c r="D496">
        <v>54.224163265306601</v>
      </c>
      <c r="E496">
        <v>0.20386145918367299</v>
      </c>
      <c r="F496">
        <v>1.32580376382885</v>
      </c>
      <c r="G496">
        <v>1.4371972928627701</v>
      </c>
      <c r="H496">
        <v>2.8935714285713798</v>
      </c>
      <c r="I496">
        <f>VLOOKUP(B496,days!$H$16:$I$26,2,FALSE)</f>
        <v>21</v>
      </c>
      <c r="J496" t="str">
        <f t="shared" si="16"/>
        <v>21 days without smoke flag</v>
      </c>
      <c r="K496" t="s">
        <v>18</v>
      </c>
    </row>
    <row r="497" spans="1:11" x14ac:dyDescent="0.3">
      <c r="A497" t="s">
        <v>60</v>
      </c>
      <c r="B497" t="s">
        <v>25</v>
      </c>
      <c r="C497" t="s">
        <v>15</v>
      </c>
      <c r="D497">
        <v>482.58205102040699</v>
      </c>
      <c r="E497">
        <v>1.7551434795918299</v>
      </c>
      <c r="F497">
        <v>4.8104673343043904</v>
      </c>
      <c r="G497">
        <v>4.4936857327962496</v>
      </c>
      <c r="H497">
        <v>6.6950102040816404</v>
      </c>
      <c r="I497">
        <f>VLOOKUP(B497,days!$H$16:$I$26,2,FALSE)</f>
        <v>44</v>
      </c>
      <c r="J497" t="str">
        <f t="shared" si="16"/>
        <v>44 days without smoke flag</v>
      </c>
      <c r="K497" t="s">
        <v>18</v>
      </c>
    </row>
    <row r="498" spans="1:11" x14ac:dyDescent="0.3">
      <c r="A498" t="s">
        <v>60</v>
      </c>
      <c r="B498" t="s">
        <v>25</v>
      </c>
      <c r="C498" t="s">
        <v>14</v>
      </c>
      <c r="D498">
        <v>1023.66765306121</v>
      </c>
      <c r="E498">
        <v>3.79532289795918</v>
      </c>
      <c r="F498">
        <v>10.204108909195201</v>
      </c>
      <c r="G498">
        <v>9.7171476612728505</v>
      </c>
      <c r="H498">
        <v>13.5187040816327</v>
      </c>
      <c r="I498">
        <f>VLOOKUP(B498,days!$H$16:$I$26,2,FALSE)</f>
        <v>44</v>
      </c>
      <c r="J498" t="str">
        <f t="shared" si="16"/>
        <v>44 days without smoke flag</v>
      </c>
      <c r="K498" t="s">
        <v>18</v>
      </c>
    </row>
    <row r="499" spans="1:11" x14ac:dyDescent="0.3">
      <c r="A499" t="s">
        <v>60</v>
      </c>
      <c r="B499" t="s">
        <v>25</v>
      </c>
      <c r="C499" t="s">
        <v>16</v>
      </c>
      <c r="D499">
        <v>356.79541836734597</v>
      </c>
      <c r="E499">
        <v>1.55583836734693</v>
      </c>
      <c r="F499">
        <v>3.5566028646453001</v>
      </c>
      <c r="G499">
        <v>3.9834057757545001</v>
      </c>
      <c r="H499">
        <v>9.63539795918369</v>
      </c>
      <c r="I499">
        <f>VLOOKUP(B499,days!$H$16:$I$26,2,FALSE)</f>
        <v>44</v>
      </c>
      <c r="J499" t="str">
        <f t="shared" si="16"/>
        <v>44 days without smoke flag</v>
      </c>
      <c r="K499" t="s">
        <v>18</v>
      </c>
    </row>
    <row r="500" spans="1:11" x14ac:dyDescent="0.3">
      <c r="A500" t="s">
        <v>60</v>
      </c>
      <c r="B500" t="s">
        <v>25</v>
      </c>
      <c r="C500" t="s">
        <v>17</v>
      </c>
      <c r="D500">
        <v>196.46120408163199</v>
      </c>
      <c r="E500">
        <v>0.75633445918367204</v>
      </c>
      <c r="F500">
        <v>1.95836169765219</v>
      </c>
      <c r="G500">
        <v>1.9364396176010801</v>
      </c>
      <c r="H500">
        <v>3.8064489795918299</v>
      </c>
      <c r="I500">
        <f>VLOOKUP(B500,days!$H$16:$I$26,2,FALSE)</f>
        <v>44</v>
      </c>
      <c r="J500" t="str">
        <f t="shared" si="16"/>
        <v>44 days without smoke flag</v>
      </c>
      <c r="K500" t="s">
        <v>18</v>
      </c>
    </row>
    <row r="501" spans="1:11" x14ac:dyDescent="0.3">
      <c r="A501" t="s">
        <v>60</v>
      </c>
      <c r="B501" t="s">
        <v>25</v>
      </c>
      <c r="C501" t="s">
        <v>13</v>
      </c>
      <c r="D501">
        <v>1764.9347755102001</v>
      </c>
      <c r="E501">
        <v>6.6234235612244898</v>
      </c>
      <c r="F501">
        <v>17.593196984466001</v>
      </c>
      <c r="G501">
        <v>16.957920708717499</v>
      </c>
      <c r="H501">
        <v>22.263642857142798</v>
      </c>
      <c r="I501">
        <f>VLOOKUP(B501,days!$H$16:$I$26,2,FALSE)</f>
        <v>44</v>
      </c>
      <c r="J501" t="str">
        <f t="shared" si="16"/>
        <v>44 days without smoke flag</v>
      </c>
      <c r="K501" t="s">
        <v>18</v>
      </c>
    </row>
    <row r="502" spans="1:11" x14ac:dyDescent="0.3">
      <c r="A502" t="s">
        <v>60</v>
      </c>
      <c r="B502" t="s">
        <v>25</v>
      </c>
      <c r="C502" t="s">
        <v>11</v>
      </c>
      <c r="D502">
        <v>689.87157142857097</v>
      </c>
      <c r="E502">
        <v>2.5417505204081601</v>
      </c>
      <c r="F502">
        <v>6.8767676961985398</v>
      </c>
      <c r="G502">
        <v>6.5076321011327298</v>
      </c>
      <c r="H502">
        <v>23.723255102040799</v>
      </c>
      <c r="I502">
        <f>VLOOKUP(B502,days!$H$16:$I$26,2,FALSE)</f>
        <v>44</v>
      </c>
      <c r="J502" t="str">
        <f t="shared" si="16"/>
        <v>44 days without smoke flag</v>
      </c>
      <c r="K502" t="s">
        <v>18</v>
      </c>
    </row>
    <row r="503" spans="1:11" x14ac:dyDescent="0.3">
      <c r="A503" t="s">
        <v>60</v>
      </c>
      <c r="B503" t="s">
        <v>25</v>
      </c>
      <c r="C503" t="s">
        <v>9</v>
      </c>
      <c r="D503">
        <v>1205.44604081632</v>
      </c>
      <c r="E503">
        <v>4.70767084693877</v>
      </c>
      <c r="F503">
        <v>12.0161095721487</v>
      </c>
      <c r="G503">
        <v>12.0530278951948</v>
      </c>
      <c r="H503">
        <v>33.913999999999803</v>
      </c>
      <c r="I503">
        <f>VLOOKUP(B503,days!$H$16:$I$26,2,FALSE)</f>
        <v>44</v>
      </c>
      <c r="J503" t="str">
        <f t="shared" si="16"/>
        <v>44 days without smoke flag</v>
      </c>
      <c r="K503" t="s">
        <v>18</v>
      </c>
    </row>
    <row r="504" spans="1:11" x14ac:dyDescent="0.3">
      <c r="A504" t="s">
        <v>60</v>
      </c>
      <c r="B504" t="s">
        <v>25</v>
      </c>
      <c r="C504" t="s">
        <v>10</v>
      </c>
      <c r="D504">
        <v>574.61673469387699</v>
      </c>
      <c r="E504">
        <v>2.1584169489795801</v>
      </c>
      <c r="F504">
        <v>5.7278861203908598</v>
      </c>
      <c r="G504">
        <v>5.5261849312233</v>
      </c>
      <c r="H504">
        <v>17.0058673469387</v>
      </c>
      <c r="I504">
        <f>VLOOKUP(B504,days!$H$16:$I$26,2,FALSE)</f>
        <v>44</v>
      </c>
      <c r="J504" t="str">
        <f t="shared" si="16"/>
        <v>44 days without smoke flag</v>
      </c>
      <c r="K504" t="s">
        <v>18</v>
      </c>
    </row>
    <row r="505" spans="1:11" x14ac:dyDescent="0.3">
      <c r="A505" t="s">
        <v>60</v>
      </c>
      <c r="B505" t="s">
        <v>25</v>
      </c>
      <c r="C505" t="s">
        <v>7</v>
      </c>
      <c r="D505">
        <v>1866.6971122448899</v>
      </c>
      <c r="E505">
        <v>8.1683602755101994</v>
      </c>
      <c r="F505">
        <v>18.607582819350799</v>
      </c>
      <c r="G505">
        <v>20.913415032562501</v>
      </c>
      <c r="H505">
        <v>18.105877551020399</v>
      </c>
      <c r="I505">
        <f>VLOOKUP(B505,days!$H$16:$I$26,2,FALSE)</f>
        <v>44</v>
      </c>
      <c r="J505" t="str">
        <f t="shared" si="16"/>
        <v>44 days without smoke flag</v>
      </c>
      <c r="K505" t="s">
        <v>18</v>
      </c>
    </row>
    <row r="506" spans="1:11" x14ac:dyDescent="0.3">
      <c r="A506" t="s">
        <v>60</v>
      </c>
      <c r="B506" t="s">
        <v>25</v>
      </c>
      <c r="C506" t="s">
        <v>8</v>
      </c>
      <c r="D506">
        <v>1652.3876530612199</v>
      </c>
      <c r="E506">
        <v>6.18629506122448</v>
      </c>
      <c r="F506">
        <v>16.471306406550799</v>
      </c>
      <c r="G506">
        <v>15.8387426320025</v>
      </c>
      <c r="H506">
        <v>17.176948979591799</v>
      </c>
      <c r="I506">
        <f>VLOOKUP(B506,days!$H$16:$I$26,2,FALSE)</f>
        <v>44</v>
      </c>
      <c r="J506" t="str">
        <f t="shared" si="16"/>
        <v>44 days without smoke flag</v>
      </c>
      <c r="K506" t="s">
        <v>18</v>
      </c>
    </row>
    <row r="507" spans="1:11" x14ac:dyDescent="0.3">
      <c r="A507" t="s">
        <v>60</v>
      </c>
      <c r="B507" t="s">
        <v>25</v>
      </c>
      <c r="C507" t="s">
        <v>12</v>
      </c>
      <c r="D507">
        <v>218.45596938775699</v>
      </c>
      <c r="E507">
        <v>0.80943704081632395</v>
      </c>
      <c r="F507">
        <v>2.1776095950969401</v>
      </c>
      <c r="G507">
        <v>2.07239791174168</v>
      </c>
      <c r="H507">
        <v>2.8935714285713798</v>
      </c>
      <c r="I507">
        <f>VLOOKUP(B507,days!$H$16:$I$26,2,FALSE)</f>
        <v>44</v>
      </c>
      <c r="J507" t="str">
        <f t="shared" si="16"/>
        <v>44 days without smoke flag</v>
      </c>
      <c r="K507" t="s">
        <v>18</v>
      </c>
    </row>
    <row r="508" spans="1:11" x14ac:dyDescent="0.3">
      <c r="A508" t="s">
        <v>60</v>
      </c>
      <c r="B508" t="s">
        <v>27</v>
      </c>
      <c r="C508" t="s">
        <v>15</v>
      </c>
      <c r="D508">
        <v>55.387500000000003</v>
      </c>
      <c r="E508">
        <v>0.147664040816326</v>
      </c>
      <c r="F508">
        <v>3.5089495692582902</v>
      </c>
      <c r="G508">
        <v>3.7138693621553398</v>
      </c>
      <c r="H508">
        <v>6.6950102040816404</v>
      </c>
      <c r="I508">
        <f>VLOOKUP(B508,days!$H$16:$I$26,2,FALSE)</f>
        <v>12</v>
      </c>
      <c r="J508" t="str">
        <f t="shared" si="16"/>
        <v>12 days without smoke flag</v>
      </c>
      <c r="K508" t="s">
        <v>18</v>
      </c>
    </row>
    <row r="509" spans="1:11" x14ac:dyDescent="0.3">
      <c r="A509" t="s">
        <v>60</v>
      </c>
      <c r="B509" t="s">
        <v>27</v>
      </c>
      <c r="C509" t="s">
        <v>14</v>
      </c>
      <c r="D509">
        <v>120.205306122449</v>
      </c>
      <c r="E509">
        <v>0.32330368367347001</v>
      </c>
      <c r="F509">
        <v>7.6153348163561798</v>
      </c>
      <c r="G509">
        <v>8.1313476106235996</v>
      </c>
      <c r="H509">
        <v>13.5187040816327</v>
      </c>
      <c r="I509">
        <f>VLOOKUP(B509,days!$H$16:$I$26,2,FALSE)</f>
        <v>12</v>
      </c>
      <c r="J509" t="str">
        <f t="shared" si="16"/>
        <v>12 days without smoke flag</v>
      </c>
      <c r="K509" t="s">
        <v>18</v>
      </c>
    </row>
    <row r="510" spans="1:11" x14ac:dyDescent="0.3">
      <c r="A510" t="s">
        <v>60</v>
      </c>
      <c r="B510" t="s">
        <v>27</v>
      </c>
      <c r="C510" t="s">
        <v>16</v>
      </c>
      <c r="D510">
        <v>136.914540816326</v>
      </c>
      <c r="E510">
        <v>0.24204932653061101</v>
      </c>
      <c r="F510">
        <v>8.6739105217358805</v>
      </c>
      <c r="G510">
        <v>6.0877351924191601</v>
      </c>
      <c r="H510">
        <v>9.63539795918369</v>
      </c>
      <c r="I510">
        <f>VLOOKUP(B510,days!$H$16:$I$26,2,FALSE)</f>
        <v>12</v>
      </c>
      <c r="J510" t="str">
        <f t="shared" si="16"/>
        <v>12 days without smoke flag</v>
      </c>
      <c r="K510" t="s">
        <v>18</v>
      </c>
    </row>
    <row r="511" spans="1:11" x14ac:dyDescent="0.3">
      <c r="A511" t="s">
        <v>60</v>
      </c>
      <c r="B511" t="s">
        <v>27</v>
      </c>
      <c r="C511" t="s">
        <v>17</v>
      </c>
      <c r="D511">
        <v>28.4207551020408</v>
      </c>
      <c r="E511">
        <v>7.7137948979591697E-2</v>
      </c>
      <c r="F511">
        <v>1.80053254567008</v>
      </c>
      <c r="G511">
        <v>1.9400814429231801</v>
      </c>
      <c r="H511">
        <v>3.8064489795918299</v>
      </c>
      <c r="I511">
        <f>VLOOKUP(B511,days!$H$16:$I$26,2,FALSE)</f>
        <v>12</v>
      </c>
      <c r="J511" t="str">
        <f t="shared" si="16"/>
        <v>12 days without smoke flag</v>
      </c>
      <c r="K511" t="s">
        <v>18</v>
      </c>
    </row>
    <row r="512" spans="1:11" x14ac:dyDescent="0.3">
      <c r="A512" t="s">
        <v>60</v>
      </c>
      <c r="B512" t="s">
        <v>27</v>
      </c>
      <c r="C512" t="s">
        <v>13</v>
      </c>
      <c r="D512">
        <v>204.70901020408101</v>
      </c>
      <c r="E512">
        <v>0.57208237755101898</v>
      </c>
      <c r="F512">
        <v>12.9688755256854</v>
      </c>
      <c r="G512">
        <v>14.3883318028555</v>
      </c>
      <c r="H512">
        <v>22.263642857142798</v>
      </c>
      <c r="I512">
        <f>VLOOKUP(B512,days!$H$16:$I$26,2,FALSE)</f>
        <v>12</v>
      </c>
      <c r="J512" t="str">
        <f t="shared" si="16"/>
        <v>12 days without smoke flag</v>
      </c>
      <c r="K512" t="s">
        <v>18</v>
      </c>
    </row>
    <row r="513" spans="1:11" x14ac:dyDescent="0.3">
      <c r="A513" t="s">
        <v>60</v>
      </c>
      <c r="B513" t="s">
        <v>27</v>
      </c>
      <c r="C513" t="s">
        <v>11</v>
      </c>
      <c r="D513">
        <v>89.123051020408099</v>
      </c>
      <c r="E513">
        <v>0.23514533673469301</v>
      </c>
      <c r="F513">
        <v>5.6461889684323303</v>
      </c>
      <c r="G513">
        <v>5.9140942976018103</v>
      </c>
      <c r="H513">
        <v>23.723255102040799</v>
      </c>
      <c r="I513">
        <f>VLOOKUP(B513,days!$H$16:$I$26,2,FALSE)</f>
        <v>12</v>
      </c>
      <c r="J513" t="str">
        <f t="shared" si="16"/>
        <v>12 days without smoke flag</v>
      </c>
      <c r="K513" t="s">
        <v>18</v>
      </c>
    </row>
    <row r="514" spans="1:11" x14ac:dyDescent="0.3">
      <c r="A514" t="s">
        <v>60</v>
      </c>
      <c r="B514" t="s">
        <v>27</v>
      </c>
      <c r="C514" t="s">
        <v>9</v>
      </c>
      <c r="D514">
        <v>223.08654081632599</v>
      </c>
      <c r="E514">
        <v>0.66019614285714201</v>
      </c>
      <c r="F514">
        <v>14.1331423390615</v>
      </c>
      <c r="G514">
        <v>16.604463851968301</v>
      </c>
      <c r="H514">
        <v>33.913999999999803</v>
      </c>
      <c r="I514">
        <f>VLOOKUP(B514,days!$H$16:$I$26,2,FALSE)</f>
        <v>12</v>
      </c>
      <c r="J514" t="str">
        <f t="shared" si="16"/>
        <v>12 days without smoke flag</v>
      </c>
      <c r="K514" t="s">
        <v>18</v>
      </c>
    </row>
    <row r="515" spans="1:11" x14ac:dyDescent="0.3">
      <c r="A515" t="s">
        <v>60</v>
      </c>
      <c r="B515" t="s">
        <v>27</v>
      </c>
      <c r="C515" t="s">
        <v>10</v>
      </c>
      <c r="D515">
        <v>176.98564285714201</v>
      </c>
      <c r="E515">
        <v>0.403752306122447</v>
      </c>
      <c r="F515">
        <v>11.212524401145901</v>
      </c>
      <c r="G515">
        <v>10.1546951533912</v>
      </c>
      <c r="H515">
        <v>17.0058673469387</v>
      </c>
      <c r="I515">
        <f>VLOOKUP(B515,days!$H$16:$I$26,2,FALSE)</f>
        <v>12</v>
      </c>
      <c r="J515" t="str">
        <f t="shared" si="16"/>
        <v>12 days without smoke flag</v>
      </c>
      <c r="K515" t="s">
        <v>18</v>
      </c>
    </row>
    <row r="516" spans="1:11" x14ac:dyDescent="0.3">
      <c r="A516" t="s">
        <v>60</v>
      </c>
      <c r="B516" t="s">
        <v>27</v>
      </c>
      <c r="C516" t="s">
        <v>7</v>
      </c>
      <c r="D516">
        <v>338.29057142857101</v>
      </c>
      <c r="E516">
        <v>0.75399490816326398</v>
      </c>
      <c r="F516">
        <v>21.4316326770196</v>
      </c>
      <c r="G516">
        <v>18.963578222349899</v>
      </c>
      <c r="H516">
        <v>18.105877551020399</v>
      </c>
      <c r="I516">
        <f>VLOOKUP(B516,days!$H$16:$I$26,2,FALSE)</f>
        <v>12</v>
      </c>
      <c r="J516" t="str">
        <f t="shared" si="16"/>
        <v>12 days without smoke flag</v>
      </c>
      <c r="K516" t="s">
        <v>18</v>
      </c>
    </row>
    <row r="517" spans="1:11" x14ac:dyDescent="0.3">
      <c r="A517" t="s">
        <v>60</v>
      </c>
      <c r="B517" t="s">
        <v>27</v>
      </c>
      <c r="C517" t="s">
        <v>8</v>
      </c>
      <c r="D517">
        <v>181.46510204081599</v>
      </c>
      <c r="E517">
        <v>0.49620777551020301</v>
      </c>
      <c r="F517">
        <v>11.4963103884727</v>
      </c>
      <c r="G517">
        <v>12.480024551291001</v>
      </c>
      <c r="H517">
        <v>17.176948979591799</v>
      </c>
      <c r="I517">
        <f>VLOOKUP(B517,days!$H$16:$I$26,2,FALSE)</f>
        <v>12</v>
      </c>
      <c r="J517" t="str">
        <f t="shared" si="16"/>
        <v>12 days without smoke flag</v>
      </c>
      <c r="K517" t="s">
        <v>18</v>
      </c>
    </row>
    <row r="518" spans="1:11" x14ac:dyDescent="0.3">
      <c r="A518" t="s">
        <v>60</v>
      </c>
      <c r="B518" t="s">
        <v>27</v>
      </c>
      <c r="C518" t="s">
        <v>12</v>
      </c>
      <c r="D518">
        <v>23.8758163265307</v>
      </c>
      <c r="E518">
        <v>6.4482173469387796E-2</v>
      </c>
      <c r="F518">
        <v>1.5125982471617201</v>
      </c>
      <c r="G518">
        <v>1.62177851242078</v>
      </c>
      <c r="H518">
        <v>2.8935714285713798</v>
      </c>
      <c r="I518">
        <f>VLOOKUP(B518,days!$H$16:$I$26,2,FALSE)</f>
        <v>12</v>
      </c>
      <c r="J518" t="str">
        <f t="shared" si="16"/>
        <v>12 days without smoke flag</v>
      </c>
      <c r="K518" t="s">
        <v>18</v>
      </c>
    </row>
    <row r="519" spans="1:11" x14ac:dyDescent="0.3">
      <c r="A519" t="s">
        <v>60</v>
      </c>
      <c r="B519" t="s">
        <v>31</v>
      </c>
      <c r="C519" t="s">
        <v>15</v>
      </c>
      <c r="D519">
        <v>179.59725510204001</v>
      </c>
      <c r="E519">
        <v>0.72037415306122399</v>
      </c>
      <c r="F519">
        <v>2.93244941355813</v>
      </c>
      <c r="G519">
        <v>2.8102376669255</v>
      </c>
      <c r="H519">
        <v>6.6950102040816404</v>
      </c>
      <c r="I519">
        <f>VLOOKUP(B519,days!$H$16:$I$26,2,FALSE)</f>
        <v>28</v>
      </c>
      <c r="J519" t="str">
        <f t="shared" si="16"/>
        <v>28 days without smoke flag</v>
      </c>
      <c r="K519" t="s">
        <v>18</v>
      </c>
    </row>
    <row r="520" spans="1:11" x14ac:dyDescent="0.3">
      <c r="A520" t="s">
        <v>60</v>
      </c>
      <c r="B520" t="s">
        <v>31</v>
      </c>
      <c r="C520" t="s">
        <v>14</v>
      </c>
      <c r="D520">
        <v>432.97949999999997</v>
      </c>
      <c r="E520">
        <v>1.71593671428571</v>
      </c>
      <c r="F520">
        <v>7.06965415555098</v>
      </c>
      <c r="G520">
        <v>6.6940075071464502</v>
      </c>
      <c r="H520">
        <v>13.5187040816327</v>
      </c>
      <c r="I520">
        <f>VLOOKUP(B520,days!$H$16:$I$26,2,FALSE)</f>
        <v>28</v>
      </c>
      <c r="J520" t="str">
        <f t="shared" si="16"/>
        <v>28 days without smoke flag</v>
      </c>
      <c r="K520" t="s">
        <v>18</v>
      </c>
    </row>
    <row r="521" spans="1:11" x14ac:dyDescent="0.3">
      <c r="A521" t="s">
        <v>60</v>
      </c>
      <c r="B521" t="s">
        <v>31</v>
      </c>
      <c r="C521" t="s">
        <v>16</v>
      </c>
      <c r="D521">
        <v>129.67592857142799</v>
      </c>
      <c r="E521">
        <v>0.48391283673469299</v>
      </c>
      <c r="F521">
        <v>2.1173380432559301</v>
      </c>
      <c r="G521">
        <v>1.8877830020992199</v>
      </c>
      <c r="H521">
        <v>9.63539795918369</v>
      </c>
      <c r="I521">
        <f>VLOOKUP(B521,days!$H$16:$I$26,2,FALSE)</f>
        <v>28</v>
      </c>
      <c r="J521" t="str">
        <f t="shared" si="16"/>
        <v>28 days without smoke flag</v>
      </c>
      <c r="K521" t="s">
        <v>18</v>
      </c>
    </row>
    <row r="522" spans="1:11" x14ac:dyDescent="0.3">
      <c r="A522" t="s">
        <v>60</v>
      </c>
      <c r="B522" t="s">
        <v>31</v>
      </c>
      <c r="C522" t="s">
        <v>17</v>
      </c>
      <c r="D522">
        <v>112.340193877551</v>
      </c>
      <c r="E522">
        <v>0.47637298979591802</v>
      </c>
      <c r="F522">
        <v>1.8342815733350699</v>
      </c>
      <c r="G522">
        <v>1.85836945112692</v>
      </c>
      <c r="H522">
        <v>3.8064489795918299</v>
      </c>
      <c r="I522">
        <f>VLOOKUP(B522,days!$H$16:$I$26,2,FALSE)</f>
        <v>28</v>
      </c>
      <c r="J522" t="str">
        <f t="shared" si="16"/>
        <v>28 days without smoke flag</v>
      </c>
      <c r="K522" t="s">
        <v>18</v>
      </c>
    </row>
    <row r="523" spans="1:11" x14ac:dyDescent="0.3">
      <c r="A523" t="s">
        <v>60</v>
      </c>
      <c r="B523" t="s">
        <v>31</v>
      </c>
      <c r="C523" t="s">
        <v>13</v>
      </c>
      <c r="D523">
        <v>739.57798979591803</v>
      </c>
      <c r="E523">
        <v>2.9873658673469299</v>
      </c>
      <c r="F523">
        <v>12.0757694276859</v>
      </c>
      <c r="G523">
        <v>11.6539551698663</v>
      </c>
      <c r="H523">
        <v>22.263642857142798</v>
      </c>
      <c r="I523">
        <f>VLOOKUP(B523,days!$H$16:$I$26,2,FALSE)</f>
        <v>28</v>
      </c>
      <c r="J523" t="str">
        <f t="shared" si="16"/>
        <v>28 days without smoke flag</v>
      </c>
      <c r="K523" t="s">
        <v>18</v>
      </c>
    </row>
    <row r="524" spans="1:11" x14ac:dyDescent="0.3">
      <c r="A524" t="s">
        <v>60</v>
      </c>
      <c r="B524" t="s">
        <v>31</v>
      </c>
      <c r="C524" t="s">
        <v>11</v>
      </c>
      <c r="D524">
        <v>1061.9230510204</v>
      </c>
      <c r="E524">
        <v>4.4632497551020398</v>
      </c>
      <c r="F524">
        <v>17.338993440848299</v>
      </c>
      <c r="G524">
        <v>17.411497241236699</v>
      </c>
      <c r="H524">
        <v>23.723255102040799</v>
      </c>
      <c r="I524">
        <f>VLOOKUP(B524,days!$H$16:$I$26,2,FALSE)</f>
        <v>28</v>
      </c>
      <c r="J524" t="str">
        <f t="shared" si="16"/>
        <v>28 days without smoke flag</v>
      </c>
      <c r="K524" t="s">
        <v>18</v>
      </c>
    </row>
    <row r="525" spans="1:11" x14ac:dyDescent="0.3">
      <c r="A525" t="s">
        <v>60</v>
      </c>
      <c r="B525" t="s">
        <v>31</v>
      </c>
      <c r="C525" t="s">
        <v>9</v>
      </c>
      <c r="D525">
        <v>1900.3302346938799</v>
      </c>
      <c r="E525">
        <v>7.8571791632653101</v>
      </c>
      <c r="F525">
        <v>31.028437929792901</v>
      </c>
      <c r="G525">
        <v>30.6514895718555</v>
      </c>
      <c r="H525">
        <v>33.913999999999803</v>
      </c>
      <c r="I525">
        <f>VLOOKUP(B525,days!$H$16:$I$26,2,FALSE)</f>
        <v>28</v>
      </c>
      <c r="J525" t="str">
        <f t="shared" si="16"/>
        <v>28 days without smoke flag</v>
      </c>
      <c r="K525" t="s">
        <v>18</v>
      </c>
    </row>
    <row r="526" spans="1:11" x14ac:dyDescent="0.3">
      <c r="A526" t="s">
        <v>60</v>
      </c>
      <c r="B526" t="s">
        <v>31</v>
      </c>
      <c r="C526" t="s">
        <v>10</v>
      </c>
      <c r="D526">
        <v>668.26590816326495</v>
      </c>
      <c r="E526">
        <v>3.2124624285714201</v>
      </c>
      <c r="F526">
        <v>10.911391543155</v>
      </c>
      <c r="G526">
        <v>12.532075008509</v>
      </c>
      <c r="H526">
        <v>17.0058673469387</v>
      </c>
      <c r="I526">
        <f>VLOOKUP(B526,days!$H$16:$I$26,2,FALSE)</f>
        <v>28</v>
      </c>
      <c r="J526" t="str">
        <f t="shared" si="16"/>
        <v>28 days without smoke flag</v>
      </c>
      <c r="K526" t="s">
        <v>18</v>
      </c>
    </row>
    <row r="527" spans="1:11" x14ac:dyDescent="0.3">
      <c r="A527" t="s">
        <v>60</v>
      </c>
      <c r="B527" t="s">
        <v>31</v>
      </c>
      <c r="C527" t="s">
        <v>7</v>
      </c>
      <c r="D527">
        <v>300.13830612244902</v>
      </c>
      <c r="E527">
        <v>1.2834339897959099</v>
      </c>
      <c r="F527">
        <v>4.9006339171221898</v>
      </c>
      <c r="G527">
        <v>5.0067794989729899</v>
      </c>
      <c r="H527">
        <v>18.105877551020399</v>
      </c>
      <c r="I527">
        <f>VLOOKUP(B527,days!$H$16:$I$26,2,FALSE)</f>
        <v>28</v>
      </c>
      <c r="J527" t="str">
        <f t="shared" si="16"/>
        <v>28 days without smoke flag</v>
      </c>
      <c r="K527" t="s">
        <v>18</v>
      </c>
    </row>
    <row r="528" spans="1:11" x14ac:dyDescent="0.3">
      <c r="A528" t="s">
        <v>60</v>
      </c>
      <c r="B528" t="s">
        <v>31</v>
      </c>
      <c r="C528" t="s">
        <v>8</v>
      </c>
      <c r="D528">
        <v>513.74589795918303</v>
      </c>
      <c r="E528">
        <v>2.0916900408163199</v>
      </c>
      <c r="F528">
        <v>8.3884013501896</v>
      </c>
      <c r="G528">
        <v>8.1598515372266398</v>
      </c>
      <c r="H528">
        <v>17.176948979591799</v>
      </c>
      <c r="I528">
        <f>VLOOKUP(B528,days!$H$16:$I$26,2,FALSE)</f>
        <v>28</v>
      </c>
      <c r="J528" t="str">
        <f t="shared" si="16"/>
        <v>28 days without smoke flag</v>
      </c>
      <c r="K528" t="s">
        <v>18</v>
      </c>
    </row>
    <row r="529" spans="1:11" x14ac:dyDescent="0.3">
      <c r="A529" t="s">
        <v>60</v>
      </c>
      <c r="B529" t="s">
        <v>31</v>
      </c>
      <c r="C529" t="s">
        <v>12</v>
      </c>
      <c r="D529">
        <v>85.904959183674094</v>
      </c>
      <c r="E529">
        <v>0.34194482653061298</v>
      </c>
      <c r="F529">
        <v>1.40264920550578</v>
      </c>
      <c r="G529">
        <v>1.3339543450345901</v>
      </c>
      <c r="H529">
        <v>2.8935714285713798</v>
      </c>
      <c r="I529">
        <f>VLOOKUP(B529,days!$H$16:$I$26,2,FALSE)</f>
        <v>28</v>
      </c>
      <c r="J529" t="str">
        <f t="shared" si="16"/>
        <v>28 days without smoke flag</v>
      </c>
      <c r="K529" t="s">
        <v>18</v>
      </c>
    </row>
    <row r="530" spans="1:11" x14ac:dyDescent="0.3">
      <c r="A530" t="s">
        <v>60</v>
      </c>
      <c r="B530" t="s">
        <v>24</v>
      </c>
      <c r="C530" t="s">
        <v>15</v>
      </c>
      <c r="D530">
        <v>782.99885714285494</v>
      </c>
      <c r="E530">
        <v>3.7717886632652999</v>
      </c>
      <c r="F530">
        <v>4.8118921270838904</v>
      </c>
      <c r="G530">
        <v>4.5441922437471796</v>
      </c>
      <c r="H530">
        <v>6.6950102040816404</v>
      </c>
      <c r="I530">
        <f>VLOOKUP(B530,days!$H$16:$I$26,2,FALSE)</f>
        <v>75</v>
      </c>
      <c r="J530" t="str">
        <f t="shared" si="16"/>
        <v>75 days without smoke flag</v>
      </c>
      <c r="K530" t="s">
        <v>18</v>
      </c>
    </row>
    <row r="531" spans="1:11" x14ac:dyDescent="0.3">
      <c r="A531" t="s">
        <v>60</v>
      </c>
      <c r="B531" t="s">
        <v>24</v>
      </c>
      <c r="C531" t="s">
        <v>14</v>
      </c>
      <c r="D531">
        <v>1665.99225510203</v>
      </c>
      <c r="E531">
        <v>8.1363570306122401</v>
      </c>
      <c r="F531">
        <v>10.238297212029799</v>
      </c>
      <c r="G531">
        <v>9.8025562436622895</v>
      </c>
      <c r="H531">
        <v>13.5187040816327</v>
      </c>
      <c r="I531">
        <f>VLOOKUP(B531,days!$H$16:$I$26,2,FALSE)</f>
        <v>75</v>
      </c>
      <c r="J531" t="str">
        <f t="shared" si="16"/>
        <v>75 days without smoke flag</v>
      </c>
      <c r="K531" t="s">
        <v>18</v>
      </c>
    </row>
    <row r="532" spans="1:11" x14ac:dyDescent="0.3">
      <c r="A532" t="s">
        <v>60</v>
      </c>
      <c r="B532" t="s">
        <v>24</v>
      </c>
      <c r="C532" t="s">
        <v>16</v>
      </c>
      <c r="D532">
        <v>800.15136734693795</v>
      </c>
      <c r="E532">
        <v>4.4653293877550997</v>
      </c>
      <c r="F532">
        <v>4.9173022794204</v>
      </c>
      <c r="G532">
        <v>5.3797593081597901</v>
      </c>
      <c r="H532">
        <v>9.63539795918369</v>
      </c>
      <c r="I532">
        <f>VLOOKUP(B532,days!$H$16:$I$26,2,FALSE)</f>
        <v>75</v>
      </c>
      <c r="J532" t="str">
        <f t="shared" si="16"/>
        <v>75 days without smoke flag</v>
      </c>
      <c r="K532" t="s">
        <v>18</v>
      </c>
    </row>
    <row r="533" spans="1:11" x14ac:dyDescent="0.3">
      <c r="A533" t="s">
        <v>60</v>
      </c>
      <c r="B533" t="s">
        <v>24</v>
      </c>
      <c r="C533" t="s">
        <v>17</v>
      </c>
      <c r="D533">
        <v>352.53037755102002</v>
      </c>
      <c r="E533">
        <v>1.7610133469387701</v>
      </c>
      <c r="F533">
        <v>2.1664631216519998</v>
      </c>
      <c r="G533">
        <v>2.12164145627571</v>
      </c>
      <c r="H533">
        <v>3.8064489795918299</v>
      </c>
      <c r="I533">
        <f>VLOOKUP(B533,days!$H$16:$I$26,2,FALSE)</f>
        <v>75</v>
      </c>
      <c r="J533" t="str">
        <f t="shared" si="16"/>
        <v>75 days without smoke flag</v>
      </c>
      <c r="K533" t="s">
        <v>18</v>
      </c>
    </row>
    <row r="534" spans="1:11" x14ac:dyDescent="0.3">
      <c r="A534" t="s">
        <v>60</v>
      </c>
      <c r="B534" t="s">
        <v>24</v>
      </c>
      <c r="C534" t="s">
        <v>13</v>
      </c>
      <c r="D534">
        <v>2884.5547346938702</v>
      </c>
      <c r="E534">
        <v>14.367561051020299</v>
      </c>
      <c r="F534">
        <v>17.726930367005099</v>
      </c>
      <c r="G534">
        <v>17.3098138094219</v>
      </c>
      <c r="H534">
        <v>22.263642857142798</v>
      </c>
      <c r="I534">
        <f>VLOOKUP(B534,days!$H$16:$I$26,2,FALSE)</f>
        <v>75</v>
      </c>
      <c r="J534" t="str">
        <f t="shared" si="16"/>
        <v>75 days without smoke flag</v>
      </c>
      <c r="K534" t="s">
        <v>18</v>
      </c>
    </row>
    <row r="535" spans="1:11" x14ac:dyDescent="0.3">
      <c r="A535" t="s">
        <v>60</v>
      </c>
      <c r="B535" t="s">
        <v>24</v>
      </c>
      <c r="C535" t="s">
        <v>11</v>
      </c>
      <c r="D535">
        <v>1182.79521428571</v>
      </c>
      <c r="E535">
        <v>5.9115113877551</v>
      </c>
      <c r="F535">
        <v>7.2688266753568502</v>
      </c>
      <c r="G535">
        <v>7.1220968604863604</v>
      </c>
      <c r="H535">
        <v>23.723255102040799</v>
      </c>
      <c r="I535">
        <f>VLOOKUP(B535,days!$H$16:$I$26,2,FALSE)</f>
        <v>75</v>
      </c>
      <c r="J535" t="str">
        <f t="shared" si="16"/>
        <v>75 days without smoke flag</v>
      </c>
      <c r="K535" t="s">
        <v>18</v>
      </c>
    </row>
    <row r="536" spans="1:11" x14ac:dyDescent="0.3">
      <c r="A536" t="s">
        <v>60</v>
      </c>
      <c r="B536" t="s">
        <v>24</v>
      </c>
      <c r="C536" t="s">
        <v>9</v>
      </c>
      <c r="D536">
        <v>1841.6729183673399</v>
      </c>
      <c r="E536">
        <v>10.029280173469401</v>
      </c>
      <c r="F536">
        <v>11.317936591749801</v>
      </c>
      <c r="G536">
        <v>12.08312056784</v>
      </c>
      <c r="H536">
        <v>33.913999999999803</v>
      </c>
      <c r="I536">
        <f>VLOOKUP(B536,days!$H$16:$I$26,2,FALSE)</f>
        <v>75</v>
      </c>
      <c r="J536" t="str">
        <f t="shared" si="16"/>
        <v>75 days without smoke flag</v>
      </c>
      <c r="K536" t="s">
        <v>18</v>
      </c>
    </row>
    <row r="537" spans="1:11" x14ac:dyDescent="0.3">
      <c r="A537" t="s">
        <v>60</v>
      </c>
      <c r="B537" t="s">
        <v>24</v>
      </c>
      <c r="C537" t="s">
        <v>10</v>
      </c>
      <c r="D537">
        <v>851.68760204081605</v>
      </c>
      <c r="E537">
        <v>4.3761920816326496</v>
      </c>
      <c r="F537">
        <v>5.2340164096145596</v>
      </c>
      <c r="G537">
        <v>5.2723680698714004</v>
      </c>
      <c r="H537">
        <v>17.0058673469387</v>
      </c>
      <c r="I537">
        <f>VLOOKUP(B537,days!$H$16:$I$26,2,FALSE)</f>
        <v>75</v>
      </c>
      <c r="J537" t="str">
        <f t="shared" si="16"/>
        <v>75 days without smoke flag</v>
      </c>
      <c r="K537" t="s">
        <v>18</v>
      </c>
    </row>
    <row r="538" spans="1:11" x14ac:dyDescent="0.3">
      <c r="A538" t="s">
        <v>60</v>
      </c>
      <c r="B538" t="s">
        <v>24</v>
      </c>
      <c r="C538" t="s">
        <v>7</v>
      </c>
      <c r="D538">
        <v>2871.2148979591798</v>
      </c>
      <c r="E538">
        <v>15.6392028979591</v>
      </c>
      <c r="F538">
        <v>17.644950866301201</v>
      </c>
      <c r="G538">
        <v>18.841868103439801</v>
      </c>
      <c r="H538">
        <v>18.105877551020399</v>
      </c>
      <c r="I538">
        <f>VLOOKUP(B538,days!$H$16:$I$26,2,FALSE)</f>
        <v>75</v>
      </c>
      <c r="J538" t="str">
        <f t="shared" si="16"/>
        <v>75 days without smoke flag</v>
      </c>
      <c r="K538" t="s">
        <v>18</v>
      </c>
    </row>
    <row r="539" spans="1:11" x14ac:dyDescent="0.3">
      <c r="A539" t="s">
        <v>60</v>
      </c>
      <c r="B539" t="s">
        <v>24</v>
      </c>
      <c r="C539" t="s">
        <v>8</v>
      </c>
      <c r="D539">
        <v>2672.30029591836</v>
      </c>
      <c r="E539">
        <v>12.7433688571428</v>
      </c>
      <c r="F539">
        <v>16.422528127378101</v>
      </c>
      <c r="G539">
        <v>15.3530123476498</v>
      </c>
      <c r="H539">
        <v>17.176948979591799</v>
      </c>
      <c r="I539">
        <f>VLOOKUP(B539,days!$H$16:$I$26,2,FALSE)</f>
        <v>75</v>
      </c>
      <c r="J539" t="str">
        <f t="shared" si="16"/>
        <v>75 days without smoke flag</v>
      </c>
      <c r="K539" t="s">
        <v>18</v>
      </c>
    </row>
    <row r="540" spans="1:11" x14ac:dyDescent="0.3">
      <c r="A540" t="s">
        <v>60</v>
      </c>
      <c r="B540" t="s">
        <v>24</v>
      </c>
      <c r="C540" t="s">
        <v>12</v>
      </c>
      <c r="D540">
        <v>366.26295918366901</v>
      </c>
      <c r="E540">
        <v>1.8007960102040701</v>
      </c>
      <c r="F540">
        <v>2.25085622240803</v>
      </c>
      <c r="G540">
        <v>2.1695709894455999</v>
      </c>
      <c r="H540">
        <v>2.8935714285713798</v>
      </c>
      <c r="I540">
        <f>VLOOKUP(B540,days!$H$16:$I$26,2,FALSE)</f>
        <v>75</v>
      </c>
      <c r="J540" t="str">
        <f t="shared" si="16"/>
        <v>75 days without smoke flag</v>
      </c>
      <c r="K540" t="s">
        <v>18</v>
      </c>
    </row>
    <row r="541" spans="1:11" x14ac:dyDescent="0.3">
      <c r="A541" t="s">
        <v>60</v>
      </c>
      <c r="B541" t="s">
        <v>1</v>
      </c>
      <c r="C541" t="s">
        <v>15</v>
      </c>
      <c r="D541">
        <v>465.14959183673398</v>
      </c>
      <c r="E541">
        <v>2.3244662653061199</v>
      </c>
      <c r="F541">
        <v>3.26373397537176</v>
      </c>
      <c r="G541">
        <v>3.2876320465251601</v>
      </c>
      <c r="H541">
        <v>6.6950102040816404</v>
      </c>
      <c r="I541">
        <f>VLOOKUP(B541,days!$H$16:$I$26,2,FALSE)</f>
        <v>66</v>
      </c>
      <c r="J541" t="str">
        <f t="shared" si="16"/>
        <v>66 days without smoke flag</v>
      </c>
      <c r="K541" t="s">
        <v>18</v>
      </c>
    </row>
    <row r="542" spans="1:11" x14ac:dyDescent="0.3">
      <c r="A542" t="s">
        <v>60</v>
      </c>
      <c r="B542" t="s">
        <v>1</v>
      </c>
      <c r="C542" t="s">
        <v>14</v>
      </c>
      <c r="D542">
        <v>1013.40368367346</v>
      </c>
      <c r="E542">
        <v>5.0998992244897998</v>
      </c>
      <c r="F542">
        <v>7.1105727946825903</v>
      </c>
      <c r="G542">
        <v>7.21309333447065</v>
      </c>
      <c r="H542">
        <v>13.5187040816327</v>
      </c>
      <c r="I542">
        <f>VLOOKUP(B542,days!$H$16:$I$26,2,FALSE)</f>
        <v>66</v>
      </c>
      <c r="J542" t="str">
        <f t="shared" si="16"/>
        <v>66 days without smoke flag</v>
      </c>
      <c r="K542" t="s">
        <v>18</v>
      </c>
    </row>
    <row r="543" spans="1:11" x14ac:dyDescent="0.3">
      <c r="A543" t="s">
        <v>60</v>
      </c>
      <c r="B543" t="s">
        <v>1</v>
      </c>
      <c r="C543" t="s">
        <v>16</v>
      </c>
      <c r="D543">
        <v>897.14817346938696</v>
      </c>
      <c r="E543">
        <v>3.3063681122448898</v>
      </c>
      <c r="F543">
        <v>6.2948630420866696</v>
      </c>
      <c r="G543">
        <v>4.6763947172163798</v>
      </c>
      <c r="H543">
        <v>9.63539795918369</v>
      </c>
      <c r="I543">
        <f>VLOOKUP(B543,days!$H$16:$I$26,2,FALSE)</f>
        <v>66</v>
      </c>
      <c r="J543" t="str">
        <f t="shared" si="16"/>
        <v>66 days without smoke flag</v>
      </c>
      <c r="K543" t="s">
        <v>18</v>
      </c>
    </row>
    <row r="544" spans="1:11" x14ac:dyDescent="0.3">
      <c r="A544" t="s">
        <v>60</v>
      </c>
      <c r="B544" t="s">
        <v>1</v>
      </c>
      <c r="C544" t="s">
        <v>17</v>
      </c>
      <c r="D544">
        <v>269.60780612244798</v>
      </c>
      <c r="E544">
        <v>1.3807916428571401</v>
      </c>
      <c r="F544">
        <v>1.8917100483582301</v>
      </c>
      <c r="G544">
        <v>1.9529364320688201</v>
      </c>
      <c r="H544">
        <v>3.8064489795918299</v>
      </c>
      <c r="I544">
        <f>VLOOKUP(B544,days!$H$16:$I$26,2,FALSE)</f>
        <v>66</v>
      </c>
      <c r="J544" t="str">
        <f t="shared" si="16"/>
        <v>66 days without smoke flag</v>
      </c>
      <c r="K544" t="s">
        <v>18</v>
      </c>
    </row>
    <row r="545" spans="1:11" x14ac:dyDescent="0.3">
      <c r="A545" t="s">
        <v>60</v>
      </c>
      <c r="B545" t="s">
        <v>1</v>
      </c>
      <c r="C545" t="s">
        <v>13</v>
      </c>
      <c r="D545">
        <v>1842.96413265305</v>
      </c>
      <c r="E545">
        <v>9.3426870204081691</v>
      </c>
      <c r="F545">
        <v>12.9312048439732</v>
      </c>
      <c r="G545">
        <v>13.2139225711256</v>
      </c>
      <c r="H545">
        <v>22.263642857142798</v>
      </c>
      <c r="I545">
        <f>VLOOKUP(B545,days!$H$16:$I$26,2,FALSE)</f>
        <v>66</v>
      </c>
      <c r="J545" t="str">
        <f t="shared" si="16"/>
        <v>66 days without smoke flag</v>
      </c>
      <c r="K545" t="s">
        <v>18</v>
      </c>
    </row>
    <row r="546" spans="1:11" x14ac:dyDescent="0.3">
      <c r="A546" t="s">
        <v>60</v>
      </c>
      <c r="B546" t="s">
        <v>1</v>
      </c>
      <c r="C546" t="s">
        <v>11</v>
      </c>
      <c r="D546">
        <v>1953.43601020408</v>
      </c>
      <c r="E546">
        <v>9.7733439285714194</v>
      </c>
      <c r="F546">
        <v>13.706333590539799</v>
      </c>
      <c r="G546">
        <v>13.8230264645514</v>
      </c>
      <c r="H546">
        <v>23.723255102040799</v>
      </c>
      <c r="I546">
        <f>VLOOKUP(B546,days!$H$16:$I$26,2,FALSE)</f>
        <v>66</v>
      </c>
      <c r="J546" t="str">
        <f t="shared" si="16"/>
        <v>66 days without smoke flag</v>
      </c>
      <c r="K546" t="s">
        <v>18</v>
      </c>
    </row>
    <row r="547" spans="1:11" x14ac:dyDescent="0.3">
      <c r="A547" t="s">
        <v>60</v>
      </c>
      <c r="B547" t="s">
        <v>1</v>
      </c>
      <c r="C547" t="s">
        <v>9</v>
      </c>
      <c r="D547">
        <v>3112.0327346938702</v>
      </c>
      <c r="E547">
        <v>15.7664090510204</v>
      </c>
      <c r="F547">
        <v>21.8356570594487</v>
      </c>
      <c r="G547">
        <v>22.299377895223</v>
      </c>
      <c r="H547">
        <v>33.913999999999803</v>
      </c>
      <c r="I547">
        <f>VLOOKUP(B547,days!$H$16:$I$26,2,FALSE)</f>
        <v>66</v>
      </c>
      <c r="J547" t="str">
        <f t="shared" si="16"/>
        <v>66 days without smoke flag</v>
      </c>
      <c r="K547" t="s">
        <v>18</v>
      </c>
    </row>
    <row r="548" spans="1:11" x14ac:dyDescent="0.3">
      <c r="A548" t="s">
        <v>60</v>
      </c>
      <c r="B548" t="s">
        <v>1</v>
      </c>
      <c r="C548" t="s">
        <v>10</v>
      </c>
      <c r="D548">
        <v>1171.0365102040801</v>
      </c>
      <c r="E548">
        <v>5.8563027244897903</v>
      </c>
      <c r="F548">
        <v>8.2166075426662495</v>
      </c>
      <c r="G548">
        <v>8.2829201690520993</v>
      </c>
      <c r="H548">
        <v>17.0058673469387</v>
      </c>
      <c r="I548">
        <f>VLOOKUP(B548,days!$H$16:$I$26,2,FALSE)</f>
        <v>66</v>
      </c>
      <c r="J548" t="str">
        <f t="shared" si="16"/>
        <v>66 days without smoke flag</v>
      </c>
      <c r="K548" t="s">
        <v>18</v>
      </c>
    </row>
    <row r="549" spans="1:11" x14ac:dyDescent="0.3">
      <c r="A549" t="s">
        <v>60</v>
      </c>
      <c r="B549" t="s">
        <v>1</v>
      </c>
      <c r="C549" t="s">
        <v>7</v>
      </c>
      <c r="D549">
        <v>2110.3701938775498</v>
      </c>
      <c r="E549">
        <v>10.8487309591836</v>
      </c>
      <c r="F549">
        <v>14.8074662930965</v>
      </c>
      <c r="G549">
        <v>15.344010837190901</v>
      </c>
      <c r="H549">
        <v>18.105877551020399</v>
      </c>
      <c r="I549">
        <f>VLOOKUP(B549,days!$H$16:$I$26,2,FALSE)</f>
        <v>66</v>
      </c>
      <c r="J549" t="str">
        <f t="shared" si="16"/>
        <v>66 days without smoke flag</v>
      </c>
      <c r="K549" t="s">
        <v>18</v>
      </c>
    </row>
    <row r="550" spans="1:11" x14ac:dyDescent="0.3">
      <c r="A550" t="s">
        <v>60</v>
      </c>
      <c r="B550" t="s">
        <v>1</v>
      </c>
      <c r="C550" t="s">
        <v>8</v>
      </c>
      <c r="D550">
        <v>1195.7868979591799</v>
      </c>
      <c r="E550">
        <v>5.8950815612244902</v>
      </c>
      <c r="F550">
        <v>8.3902692696409709</v>
      </c>
      <c r="G550">
        <v>8.3377674035673106</v>
      </c>
      <c r="H550">
        <v>17.176948979591799</v>
      </c>
      <c r="I550">
        <f>VLOOKUP(B550,days!$H$16:$I$26,2,FALSE)</f>
        <v>66</v>
      </c>
      <c r="J550" t="str">
        <f t="shared" si="16"/>
        <v>66 days without smoke flag</v>
      </c>
      <c r="K550" t="s">
        <v>18</v>
      </c>
    </row>
    <row r="551" spans="1:11" x14ac:dyDescent="0.3">
      <c r="A551" t="s">
        <v>60</v>
      </c>
      <c r="B551" t="s">
        <v>1</v>
      </c>
      <c r="C551" t="s">
        <v>12</v>
      </c>
      <c r="D551">
        <v>221.132459183674</v>
      </c>
      <c r="E551">
        <v>1.10927780612244</v>
      </c>
      <c r="F551">
        <v>1.5515815401351301</v>
      </c>
      <c r="G551">
        <v>1.56891812900842</v>
      </c>
      <c r="H551">
        <v>2.8935714285713798</v>
      </c>
      <c r="I551">
        <f>VLOOKUP(B551,days!$H$16:$I$26,2,FALSE)</f>
        <v>66</v>
      </c>
      <c r="J551" t="str">
        <f t="shared" ref="J551:J606" si="17">I551&amp;" days without smoke flag"</f>
        <v>66 days without smoke flag</v>
      </c>
      <c r="K551" t="s">
        <v>18</v>
      </c>
    </row>
    <row r="552" spans="1:11" x14ac:dyDescent="0.3">
      <c r="A552" t="s">
        <v>60</v>
      </c>
      <c r="B552" t="s">
        <v>28</v>
      </c>
      <c r="C552" t="s">
        <v>15</v>
      </c>
      <c r="D552">
        <v>809.83675510204</v>
      </c>
      <c r="E552">
        <v>3.6153470918367199</v>
      </c>
      <c r="F552">
        <v>3.3387253552947298</v>
      </c>
      <c r="G552">
        <v>3.3536955311878098</v>
      </c>
      <c r="H552">
        <v>6.6950102040816404</v>
      </c>
      <c r="I552">
        <f>VLOOKUP(B552,days!$H$16:$I$26,2,FALSE)</f>
        <v>78</v>
      </c>
      <c r="J552" t="str">
        <f t="shared" si="17"/>
        <v>78 days without smoke flag</v>
      </c>
      <c r="K552" t="s">
        <v>18</v>
      </c>
    </row>
    <row r="553" spans="1:11" x14ac:dyDescent="0.3">
      <c r="A553" t="s">
        <v>60</v>
      </c>
      <c r="B553" t="s">
        <v>28</v>
      </c>
      <c r="C553" t="s">
        <v>14</v>
      </c>
      <c r="D553">
        <v>1779.09230612243</v>
      </c>
      <c r="E553">
        <v>8.0124992551020195</v>
      </c>
      <c r="F553">
        <v>7.3346888177635003</v>
      </c>
      <c r="G553">
        <v>7.4326149780074502</v>
      </c>
      <c r="H553">
        <v>13.5187040816327</v>
      </c>
      <c r="I553">
        <f>VLOOKUP(B553,days!$H$16:$I$26,2,FALSE)</f>
        <v>78</v>
      </c>
      <c r="J553" t="str">
        <f t="shared" si="17"/>
        <v>78 days without smoke flag</v>
      </c>
      <c r="K553" t="s">
        <v>18</v>
      </c>
    </row>
    <row r="554" spans="1:11" x14ac:dyDescent="0.3">
      <c r="A554" t="s">
        <v>60</v>
      </c>
      <c r="B554" t="s">
        <v>28</v>
      </c>
      <c r="C554" t="s">
        <v>16</v>
      </c>
      <c r="D554">
        <v>678.88976530612194</v>
      </c>
      <c r="E554">
        <v>3.45066507142857</v>
      </c>
      <c r="F554">
        <v>2.7988683627875601</v>
      </c>
      <c r="G554">
        <v>3.2009319536168301</v>
      </c>
      <c r="H554">
        <v>9.63539795918369</v>
      </c>
      <c r="I554">
        <f>VLOOKUP(B554,days!$H$16:$I$26,2,FALSE)</f>
        <v>78</v>
      </c>
      <c r="J554" t="str">
        <f t="shared" si="17"/>
        <v>78 days without smoke flag</v>
      </c>
      <c r="K554" t="s">
        <v>18</v>
      </c>
    </row>
    <row r="555" spans="1:11" x14ac:dyDescent="0.3">
      <c r="A555" t="s">
        <v>60</v>
      </c>
      <c r="B555" t="s">
        <v>28</v>
      </c>
      <c r="C555" t="s">
        <v>17</v>
      </c>
      <c r="D555">
        <v>491.58297959183602</v>
      </c>
      <c r="E555">
        <v>2.1996250816326399</v>
      </c>
      <c r="F555">
        <v>2.0266560487092198</v>
      </c>
      <c r="G555">
        <v>2.0404328046998899</v>
      </c>
      <c r="H555">
        <v>3.8064489795918299</v>
      </c>
      <c r="I555">
        <f>VLOOKUP(B555,days!$H$16:$I$26,2,FALSE)</f>
        <v>78</v>
      </c>
      <c r="J555" t="str">
        <f t="shared" si="17"/>
        <v>78 days without smoke flag</v>
      </c>
      <c r="K555" t="s">
        <v>18</v>
      </c>
    </row>
    <row r="556" spans="1:11" x14ac:dyDescent="0.3">
      <c r="A556" t="s">
        <v>60</v>
      </c>
      <c r="B556" t="s">
        <v>28</v>
      </c>
      <c r="C556" t="s">
        <v>13</v>
      </c>
      <c r="D556">
        <v>3414.5179183673399</v>
      </c>
      <c r="E556">
        <v>15.498542306122401</v>
      </c>
      <c r="F556">
        <v>14.0770809404974</v>
      </c>
      <c r="G556">
        <v>14.376874682193099</v>
      </c>
      <c r="H556">
        <v>22.263642857142798</v>
      </c>
      <c r="I556">
        <f>VLOOKUP(B556,days!$H$16:$I$26,2,FALSE)</f>
        <v>78</v>
      </c>
      <c r="J556" t="str">
        <f t="shared" si="17"/>
        <v>78 days without smoke flag</v>
      </c>
      <c r="K556" t="s">
        <v>18</v>
      </c>
    </row>
    <row r="557" spans="1:11" x14ac:dyDescent="0.3">
      <c r="A557" t="s">
        <v>60</v>
      </c>
      <c r="B557" t="s">
        <v>28</v>
      </c>
      <c r="C557" t="s">
        <v>11</v>
      </c>
      <c r="D557">
        <v>1381.15564285714</v>
      </c>
      <c r="E557">
        <v>6.4544037142857098</v>
      </c>
      <c r="F557">
        <v>5.6941097515813697</v>
      </c>
      <c r="G557">
        <v>5.9872826434722803</v>
      </c>
      <c r="H557">
        <v>23.723255102040799</v>
      </c>
      <c r="I557">
        <f>VLOOKUP(B557,days!$H$16:$I$26,2,FALSE)</f>
        <v>78</v>
      </c>
      <c r="J557" t="str">
        <f t="shared" si="17"/>
        <v>78 days without smoke flag</v>
      </c>
      <c r="K557" t="s">
        <v>18</v>
      </c>
    </row>
    <row r="558" spans="1:11" x14ac:dyDescent="0.3">
      <c r="A558" t="s">
        <v>60</v>
      </c>
      <c r="B558" t="s">
        <v>28</v>
      </c>
      <c r="C558" t="s">
        <v>9</v>
      </c>
      <c r="D558">
        <v>2244.3467551020399</v>
      </c>
      <c r="E558">
        <v>10.489410122449</v>
      </c>
      <c r="F558">
        <v>9.2527998638299405</v>
      </c>
      <c r="G558">
        <v>9.7302657141506899</v>
      </c>
      <c r="H558">
        <v>33.913999999999803</v>
      </c>
      <c r="I558">
        <f>VLOOKUP(B558,days!$H$16:$I$26,2,FALSE)</f>
        <v>78</v>
      </c>
      <c r="J558" t="str">
        <f t="shared" si="17"/>
        <v>78 days without smoke flag</v>
      </c>
      <c r="K558" t="s">
        <v>18</v>
      </c>
    </row>
    <row r="559" spans="1:11" x14ac:dyDescent="0.3">
      <c r="A559" t="s">
        <v>60</v>
      </c>
      <c r="B559" t="s">
        <v>28</v>
      </c>
      <c r="C559" t="s">
        <v>10</v>
      </c>
      <c r="D559">
        <v>850.26205102040797</v>
      </c>
      <c r="E559">
        <v>3.8468994795918299</v>
      </c>
      <c r="F559">
        <v>3.5053872900953298</v>
      </c>
      <c r="G559">
        <v>3.5684899031593398</v>
      </c>
      <c r="H559">
        <v>17.0058673469387</v>
      </c>
      <c r="I559">
        <f>VLOOKUP(B559,days!$H$16:$I$26,2,FALSE)</f>
        <v>78</v>
      </c>
      <c r="J559" t="str">
        <f t="shared" si="17"/>
        <v>78 days without smoke flag</v>
      </c>
      <c r="K559" t="s">
        <v>18</v>
      </c>
    </row>
    <row r="560" spans="1:11" x14ac:dyDescent="0.3">
      <c r="A560" t="s">
        <v>60</v>
      </c>
      <c r="B560" t="s">
        <v>28</v>
      </c>
      <c r="C560" t="s">
        <v>7</v>
      </c>
      <c r="D560">
        <v>8152.25983673469</v>
      </c>
      <c r="E560">
        <v>33.858828316325997</v>
      </c>
      <c r="F560">
        <v>33.609436035571797</v>
      </c>
      <c r="G560">
        <v>31.4083816384084</v>
      </c>
      <c r="H560">
        <v>18.105877551020399</v>
      </c>
      <c r="I560">
        <f>VLOOKUP(B560,days!$H$16:$I$26,2,FALSE)</f>
        <v>78</v>
      </c>
      <c r="J560" t="str">
        <f t="shared" si="17"/>
        <v>78 days without smoke flag</v>
      </c>
      <c r="K560" t="s">
        <v>18</v>
      </c>
    </row>
    <row r="561" spans="1:11" x14ac:dyDescent="0.3">
      <c r="A561" t="s">
        <v>60</v>
      </c>
      <c r="B561" t="s">
        <v>28</v>
      </c>
      <c r="C561" t="s">
        <v>8</v>
      </c>
      <c r="D561">
        <v>4065.3763265306102</v>
      </c>
      <c r="E561">
        <v>18.631791061224401</v>
      </c>
      <c r="F561">
        <v>16.760384033807501</v>
      </c>
      <c r="G561">
        <v>17.283362518952</v>
      </c>
      <c r="H561">
        <v>17.176948979591799</v>
      </c>
      <c r="I561">
        <f>VLOOKUP(B561,days!$H$16:$I$26,2,FALSE)</f>
        <v>78</v>
      </c>
      <c r="J561" t="str">
        <f t="shared" si="17"/>
        <v>78 days without smoke flag</v>
      </c>
      <c r="K561" t="s">
        <v>18</v>
      </c>
    </row>
    <row r="562" spans="1:11" x14ac:dyDescent="0.3">
      <c r="A562" t="s">
        <v>60</v>
      </c>
      <c r="B562" t="s">
        <v>28</v>
      </c>
      <c r="C562" t="s">
        <v>12</v>
      </c>
      <c r="D562">
        <v>388.54586734693299</v>
      </c>
      <c r="E562">
        <v>1.7438762448979499</v>
      </c>
      <c r="F562">
        <v>1.6018635000615</v>
      </c>
      <c r="G562">
        <v>1.6176676321519201</v>
      </c>
      <c r="H562">
        <v>2.8935714285713798</v>
      </c>
      <c r="I562">
        <f>VLOOKUP(B562,days!$H$16:$I$26,2,FALSE)</f>
        <v>78</v>
      </c>
      <c r="J562" t="str">
        <f t="shared" si="17"/>
        <v>78 days without smoke flag</v>
      </c>
      <c r="K562" t="s">
        <v>18</v>
      </c>
    </row>
    <row r="563" spans="1:11" x14ac:dyDescent="0.3">
      <c r="A563" t="s">
        <v>60</v>
      </c>
      <c r="B563" t="s">
        <v>26</v>
      </c>
      <c r="C563" t="s">
        <v>15</v>
      </c>
      <c r="D563">
        <v>116.933102040816</v>
      </c>
      <c r="E563">
        <v>0.36749192857142798</v>
      </c>
      <c r="F563">
        <v>4.7093474907954498</v>
      </c>
      <c r="G563">
        <v>4.4962674161887097</v>
      </c>
      <c r="H563">
        <v>6.6950102040816404</v>
      </c>
      <c r="I563">
        <f>VLOOKUP(B563,days!$H$16:$I$26,2,FALSE)</f>
        <v>8</v>
      </c>
      <c r="J563" t="str">
        <f t="shared" si="17"/>
        <v>8 days without smoke flag</v>
      </c>
      <c r="K563" t="s">
        <v>18</v>
      </c>
    </row>
    <row r="564" spans="1:11" x14ac:dyDescent="0.3">
      <c r="A564" t="s">
        <v>60</v>
      </c>
      <c r="B564" t="s">
        <v>26</v>
      </c>
      <c r="C564" t="s">
        <v>14</v>
      </c>
      <c r="D564">
        <v>239.272091836735</v>
      </c>
      <c r="E564">
        <v>0.73111243877550902</v>
      </c>
      <c r="F564">
        <v>9.6364109532934901</v>
      </c>
      <c r="G564">
        <v>8.9451679899893204</v>
      </c>
      <c r="H564">
        <v>13.5187040816327</v>
      </c>
      <c r="I564">
        <f>VLOOKUP(B564,days!$H$16:$I$26,2,FALSE)</f>
        <v>8</v>
      </c>
      <c r="J564" t="str">
        <f t="shared" si="17"/>
        <v>8 days without smoke flag</v>
      </c>
      <c r="K564" t="s">
        <v>18</v>
      </c>
    </row>
    <row r="565" spans="1:11" x14ac:dyDescent="0.3">
      <c r="A565" t="s">
        <v>60</v>
      </c>
      <c r="B565" t="s">
        <v>26</v>
      </c>
      <c r="C565" t="s">
        <v>16</v>
      </c>
      <c r="D565">
        <v>2.4028367346938699</v>
      </c>
      <c r="E565">
        <v>9.4284285714285598E-3</v>
      </c>
      <c r="F565">
        <v>9.6771512512957097E-2</v>
      </c>
      <c r="G565">
        <v>0.115356917732513</v>
      </c>
      <c r="H565">
        <v>9.63539795918369</v>
      </c>
      <c r="I565">
        <f>VLOOKUP(B565,days!$H$16:$I$26,2,FALSE)</f>
        <v>8</v>
      </c>
      <c r="J565" t="str">
        <f t="shared" si="17"/>
        <v>8 days without smoke flag</v>
      </c>
      <c r="K565" t="s">
        <v>18</v>
      </c>
    </row>
    <row r="566" spans="1:11" x14ac:dyDescent="0.3">
      <c r="A566" t="s">
        <v>60</v>
      </c>
      <c r="B566" t="s">
        <v>26</v>
      </c>
      <c r="C566" t="s">
        <v>17</v>
      </c>
      <c r="D566">
        <v>58.1850102040815</v>
      </c>
      <c r="E566">
        <v>0.17101543877551001</v>
      </c>
      <c r="F566">
        <v>2.3433350097122401</v>
      </c>
      <c r="G566">
        <v>2.0923756013380901</v>
      </c>
      <c r="H566">
        <v>3.8064489795918299</v>
      </c>
      <c r="I566">
        <f>VLOOKUP(B566,days!$H$16:$I$26,2,FALSE)</f>
        <v>8</v>
      </c>
      <c r="J566" t="str">
        <f t="shared" si="17"/>
        <v>8 days without smoke flag</v>
      </c>
      <c r="K566" t="s">
        <v>18</v>
      </c>
    </row>
    <row r="567" spans="1:11" x14ac:dyDescent="0.3">
      <c r="A567" t="s">
        <v>60</v>
      </c>
      <c r="B567" t="s">
        <v>26</v>
      </c>
      <c r="C567" t="s">
        <v>13</v>
      </c>
      <c r="D567">
        <v>423.45411224489698</v>
      </c>
      <c r="E567">
        <v>1.30370428571428</v>
      </c>
      <c r="F567">
        <v>17.0541320307352</v>
      </c>
      <c r="G567">
        <v>15.9508349557216</v>
      </c>
      <c r="H567">
        <v>22.263642857142798</v>
      </c>
      <c r="I567">
        <f>VLOOKUP(B567,days!$H$16:$I$26,2,FALSE)</f>
        <v>8</v>
      </c>
      <c r="J567" t="str">
        <f t="shared" si="17"/>
        <v>8 days without smoke flag</v>
      </c>
      <c r="K567" t="s">
        <v>18</v>
      </c>
    </row>
    <row r="568" spans="1:11" x14ac:dyDescent="0.3">
      <c r="A568" t="s">
        <v>60</v>
      </c>
      <c r="B568" t="s">
        <v>26</v>
      </c>
      <c r="C568" t="s">
        <v>11</v>
      </c>
      <c r="D568">
        <v>108.95257142857101</v>
      </c>
      <c r="E568">
        <v>0.46527208163265199</v>
      </c>
      <c r="F568">
        <v>4.3879407106958901</v>
      </c>
      <c r="G568">
        <v>5.6926085654166201</v>
      </c>
      <c r="H568">
        <v>23.723255102040799</v>
      </c>
      <c r="I568">
        <f>VLOOKUP(B568,days!$H$16:$I$26,2,FALSE)</f>
        <v>8</v>
      </c>
      <c r="J568" t="str">
        <f t="shared" si="17"/>
        <v>8 days without smoke flag</v>
      </c>
      <c r="K568" t="s">
        <v>18</v>
      </c>
    </row>
    <row r="569" spans="1:11" x14ac:dyDescent="0.3">
      <c r="A569" t="s">
        <v>60</v>
      </c>
      <c r="B569" t="s">
        <v>26</v>
      </c>
      <c r="C569" t="s">
        <v>9</v>
      </c>
      <c r="D569">
        <v>224.62886734693799</v>
      </c>
      <c r="E569">
        <v>0.87476447959183601</v>
      </c>
      <c r="F569">
        <v>9.0466717664881404</v>
      </c>
      <c r="G569">
        <v>10.7027521440203</v>
      </c>
      <c r="H569">
        <v>33.913999999999803</v>
      </c>
      <c r="I569">
        <f>VLOOKUP(B569,days!$H$16:$I$26,2,FALSE)</f>
        <v>8</v>
      </c>
      <c r="J569" t="str">
        <f t="shared" si="17"/>
        <v>8 days without smoke flag</v>
      </c>
      <c r="K569" t="s">
        <v>18</v>
      </c>
    </row>
    <row r="570" spans="1:11" x14ac:dyDescent="0.3">
      <c r="A570" t="s">
        <v>60</v>
      </c>
      <c r="B570" t="s">
        <v>26</v>
      </c>
      <c r="C570" t="s">
        <v>10</v>
      </c>
      <c r="D570">
        <v>58.577367346938701</v>
      </c>
      <c r="E570">
        <v>0.27744360204081597</v>
      </c>
      <c r="F570">
        <v>2.35913674672222</v>
      </c>
      <c r="G570">
        <v>3.39452524178005</v>
      </c>
      <c r="H570">
        <v>17.0058673469387</v>
      </c>
      <c r="I570">
        <f>VLOOKUP(B570,days!$H$16:$I$26,2,FALSE)</f>
        <v>8</v>
      </c>
      <c r="J570" t="str">
        <f t="shared" si="17"/>
        <v>8 days without smoke flag</v>
      </c>
      <c r="K570" t="s">
        <v>18</v>
      </c>
    </row>
    <row r="571" spans="1:11" x14ac:dyDescent="0.3">
      <c r="A571" t="s">
        <v>60</v>
      </c>
      <c r="B571" t="s">
        <v>26</v>
      </c>
      <c r="C571" t="s">
        <v>7</v>
      </c>
      <c r="D571">
        <v>545.98690816326496</v>
      </c>
      <c r="E571">
        <v>1.8884189387755099</v>
      </c>
      <c r="F571">
        <v>21.989000814057999</v>
      </c>
      <c r="G571">
        <v>23.104824575431799</v>
      </c>
      <c r="H571">
        <v>18.105877551020399</v>
      </c>
      <c r="I571">
        <f>VLOOKUP(B571,days!$H$16:$I$26,2,FALSE)</f>
        <v>8</v>
      </c>
      <c r="J571" t="str">
        <f t="shared" si="17"/>
        <v>8 days without smoke flag</v>
      </c>
      <c r="K571" t="s">
        <v>18</v>
      </c>
    </row>
    <row r="572" spans="1:11" x14ac:dyDescent="0.3">
      <c r="A572" t="s">
        <v>60</v>
      </c>
      <c r="B572" t="s">
        <v>26</v>
      </c>
      <c r="C572" t="s">
        <v>8</v>
      </c>
      <c r="D572">
        <v>649.07192857142797</v>
      </c>
      <c r="E572">
        <v>1.9117687551020399</v>
      </c>
      <c r="F572">
        <v>26.1406325909036</v>
      </c>
      <c r="G572">
        <v>23.3905098113799</v>
      </c>
      <c r="H572">
        <v>17.176948979591799</v>
      </c>
      <c r="I572">
        <f>VLOOKUP(B572,days!$H$16:$I$26,2,FALSE)</f>
        <v>8</v>
      </c>
      <c r="J572" t="str">
        <f t="shared" si="17"/>
        <v>8 days without smoke flag</v>
      </c>
      <c r="K572" t="s">
        <v>18</v>
      </c>
    </row>
    <row r="573" spans="1:11" x14ac:dyDescent="0.3">
      <c r="A573" t="s">
        <v>60</v>
      </c>
      <c r="B573" t="s">
        <v>26</v>
      </c>
      <c r="C573" t="s">
        <v>12</v>
      </c>
      <c r="D573">
        <v>55.535285714285898</v>
      </c>
      <c r="E573">
        <v>0.17284634693877499</v>
      </c>
      <c r="F573">
        <v>2.23662037408269</v>
      </c>
      <c r="G573">
        <v>2.1147767810008098</v>
      </c>
      <c r="H573">
        <v>2.8935714285713798</v>
      </c>
      <c r="I573">
        <f>VLOOKUP(B573,days!$H$16:$I$26,2,FALSE)</f>
        <v>8</v>
      </c>
      <c r="J573" t="str">
        <f t="shared" si="17"/>
        <v>8 days without smoke flag</v>
      </c>
      <c r="K573" t="s">
        <v>18</v>
      </c>
    </row>
    <row r="574" spans="1:11" x14ac:dyDescent="0.3">
      <c r="A574" t="s">
        <v>60</v>
      </c>
      <c r="B574" t="s">
        <v>34</v>
      </c>
      <c r="C574" t="s">
        <v>15</v>
      </c>
      <c r="D574">
        <v>188.29386734693799</v>
      </c>
      <c r="E574">
        <v>0.71679981632653</v>
      </c>
      <c r="F574">
        <v>2.4896835909594701</v>
      </c>
      <c r="G574">
        <v>2.4659441626935199</v>
      </c>
      <c r="H574">
        <v>6.6950102040816404</v>
      </c>
      <c r="I574">
        <f>VLOOKUP(B574,days!$H$16:$I$26,2,FALSE)</f>
        <v>45</v>
      </c>
      <c r="J574" t="str">
        <f t="shared" si="17"/>
        <v>45 days without smoke flag</v>
      </c>
      <c r="K574" t="s">
        <v>18</v>
      </c>
    </row>
    <row r="575" spans="1:11" x14ac:dyDescent="0.3">
      <c r="A575" t="s">
        <v>60</v>
      </c>
      <c r="B575" t="s">
        <v>34</v>
      </c>
      <c r="C575" t="s">
        <v>14</v>
      </c>
      <c r="D575">
        <v>518.079122448975</v>
      </c>
      <c r="E575">
        <v>1.95682930612244</v>
      </c>
      <c r="F575">
        <v>6.8502129578299202</v>
      </c>
      <c r="G575">
        <v>6.7319099348402798</v>
      </c>
      <c r="H575">
        <v>13.5187040816327</v>
      </c>
      <c r="I575">
        <f>VLOOKUP(B575,days!$H$16:$I$26,2,FALSE)</f>
        <v>45</v>
      </c>
      <c r="J575" t="str">
        <f t="shared" si="17"/>
        <v>45 days without smoke flag</v>
      </c>
      <c r="K575" t="s">
        <v>18</v>
      </c>
    </row>
    <row r="576" spans="1:11" x14ac:dyDescent="0.3">
      <c r="A576" t="s">
        <v>60</v>
      </c>
      <c r="B576" t="s">
        <v>34</v>
      </c>
      <c r="C576" t="s">
        <v>16</v>
      </c>
      <c r="D576">
        <v>83.264030612244895</v>
      </c>
      <c r="E576">
        <v>0.31033408163265203</v>
      </c>
      <c r="F576">
        <v>1.1009444633185701</v>
      </c>
      <c r="G576">
        <v>1.06761539227053</v>
      </c>
      <c r="H576">
        <v>9.63539795918369</v>
      </c>
      <c r="I576">
        <f>VLOOKUP(B576,days!$H$16:$I$26,2,FALSE)</f>
        <v>45</v>
      </c>
      <c r="J576" t="str">
        <f t="shared" si="17"/>
        <v>45 days without smoke flag</v>
      </c>
      <c r="K576" t="s">
        <v>18</v>
      </c>
    </row>
    <row r="577" spans="1:11" x14ac:dyDescent="0.3">
      <c r="A577" t="s">
        <v>60</v>
      </c>
      <c r="B577" t="s">
        <v>34</v>
      </c>
      <c r="C577" t="s">
        <v>17</v>
      </c>
      <c r="D577">
        <v>143.83967346938701</v>
      </c>
      <c r="E577">
        <v>0.54210078571428499</v>
      </c>
      <c r="F577">
        <v>1.90189558381029</v>
      </c>
      <c r="G577">
        <v>1.86494225818098</v>
      </c>
      <c r="H577">
        <v>3.8064489795918299</v>
      </c>
      <c r="I577">
        <f>VLOOKUP(B577,days!$H$16:$I$26,2,FALSE)</f>
        <v>45</v>
      </c>
      <c r="J577" t="str">
        <f t="shared" si="17"/>
        <v>45 days without smoke flag</v>
      </c>
      <c r="K577" t="s">
        <v>18</v>
      </c>
    </row>
    <row r="578" spans="1:11" x14ac:dyDescent="0.3">
      <c r="A578" t="s">
        <v>60</v>
      </c>
      <c r="B578" t="s">
        <v>34</v>
      </c>
      <c r="C578" t="s">
        <v>13</v>
      </c>
      <c r="D578">
        <v>813.66272448979498</v>
      </c>
      <c r="E578">
        <v>3.09120630612244</v>
      </c>
      <c r="F578">
        <v>10.7585167922918</v>
      </c>
      <c r="G578">
        <v>10.634408620985999</v>
      </c>
      <c r="H578">
        <v>22.263642857142798</v>
      </c>
      <c r="I578">
        <f>VLOOKUP(B578,days!$H$16:$I$26,2,FALSE)</f>
        <v>45</v>
      </c>
      <c r="J578" t="str">
        <f t="shared" si="17"/>
        <v>45 days without smoke flag</v>
      </c>
      <c r="K578" t="s">
        <v>18</v>
      </c>
    </row>
    <row r="579" spans="1:11" x14ac:dyDescent="0.3">
      <c r="A579" t="s">
        <v>60</v>
      </c>
      <c r="B579" t="s">
        <v>34</v>
      </c>
      <c r="C579" t="s">
        <v>11</v>
      </c>
      <c r="D579">
        <v>1795.6661020408101</v>
      </c>
      <c r="E579">
        <v>6.56295841836734</v>
      </c>
      <c r="F579">
        <v>23.7428891980632</v>
      </c>
      <c r="G579">
        <v>22.5779759329637</v>
      </c>
      <c r="H579">
        <v>23.723255102040799</v>
      </c>
      <c r="I579">
        <f>VLOOKUP(B579,days!$H$16:$I$26,2,FALSE)</f>
        <v>45</v>
      </c>
      <c r="J579" t="str">
        <f t="shared" si="17"/>
        <v>45 days without smoke flag</v>
      </c>
      <c r="K579" t="s">
        <v>18</v>
      </c>
    </row>
    <row r="580" spans="1:11" x14ac:dyDescent="0.3">
      <c r="A580" t="s">
        <v>60</v>
      </c>
      <c r="B580" t="s">
        <v>34</v>
      </c>
      <c r="C580" t="s">
        <v>9</v>
      </c>
      <c r="D580">
        <v>2247.4480102040802</v>
      </c>
      <c r="E580">
        <v>9.14364661224492</v>
      </c>
      <c r="F580">
        <v>29.7164985316798</v>
      </c>
      <c r="G580">
        <v>31.456093424731399</v>
      </c>
      <c r="H580">
        <v>33.913999999999803</v>
      </c>
      <c r="I580">
        <f>VLOOKUP(B580,days!$H$16:$I$26,2,FALSE)</f>
        <v>45</v>
      </c>
      <c r="J580" t="str">
        <f t="shared" si="17"/>
        <v>45 days without smoke flag</v>
      </c>
      <c r="K580" t="s">
        <v>18</v>
      </c>
    </row>
    <row r="581" spans="1:11" x14ac:dyDescent="0.3">
      <c r="A581" t="s">
        <v>60</v>
      </c>
      <c r="B581" t="s">
        <v>34</v>
      </c>
      <c r="C581" t="s">
        <v>10</v>
      </c>
      <c r="D581">
        <v>662.19442857142894</v>
      </c>
      <c r="E581">
        <v>2.68074059183673</v>
      </c>
      <c r="F581">
        <v>8.7557530474498204</v>
      </c>
      <c r="G581">
        <v>9.2223190681232001</v>
      </c>
      <c r="H581">
        <v>17.0058673469387</v>
      </c>
      <c r="I581">
        <f>VLOOKUP(B581,days!$H$16:$I$26,2,FALSE)</f>
        <v>45</v>
      </c>
      <c r="J581" t="str">
        <f t="shared" si="17"/>
        <v>45 days without smoke flag</v>
      </c>
      <c r="K581" t="s">
        <v>18</v>
      </c>
    </row>
    <row r="582" spans="1:11" x14ac:dyDescent="0.3">
      <c r="A582" t="s">
        <v>60</v>
      </c>
      <c r="B582" t="s">
        <v>34</v>
      </c>
      <c r="C582" t="s">
        <v>7</v>
      </c>
      <c r="D582">
        <v>294.77685714285701</v>
      </c>
      <c r="E582">
        <v>0.85127808163265195</v>
      </c>
      <c r="F582">
        <v>3.89763678745275</v>
      </c>
      <c r="G582">
        <v>2.9285780610115402</v>
      </c>
      <c r="H582">
        <v>18.105877551020399</v>
      </c>
      <c r="I582">
        <f>VLOOKUP(B582,days!$H$16:$I$26,2,FALSE)</f>
        <v>45</v>
      </c>
      <c r="J582" t="str">
        <f t="shared" si="17"/>
        <v>45 days without smoke flag</v>
      </c>
      <c r="K582" t="s">
        <v>18</v>
      </c>
    </row>
    <row r="583" spans="1:11" x14ac:dyDescent="0.3">
      <c r="A583" t="s">
        <v>60</v>
      </c>
      <c r="B583" t="s">
        <v>34</v>
      </c>
      <c r="C583" t="s">
        <v>8</v>
      </c>
      <c r="D583">
        <v>724.711479591836</v>
      </c>
      <c r="E583">
        <v>2.8684789693877502</v>
      </c>
      <c r="F583">
        <v>9.58237410672149</v>
      </c>
      <c r="G583">
        <v>9.8681791055992694</v>
      </c>
      <c r="H583">
        <v>17.176948979591799</v>
      </c>
      <c r="I583">
        <f>VLOOKUP(B583,days!$H$16:$I$26,2,FALSE)</f>
        <v>45</v>
      </c>
      <c r="J583" t="str">
        <f t="shared" si="17"/>
        <v>45 days without smoke flag</v>
      </c>
      <c r="K583" t="s">
        <v>18</v>
      </c>
    </row>
    <row r="584" spans="1:11" x14ac:dyDescent="0.3">
      <c r="A584" t="s">
        <v>60</v>
      </c>
      <c r="B584" t="s">
        <v>34</v>
      </c>
      <c r="C584" t="s">
        <v>12</v>
      </c>
      <c r="D584">
        <v>91.027448979592407</v>
      </c>
      <c r="E584">
        <v>0.34359325510204097</v>
      </c>
      <c r="F584">
        <v>1.20359494042265</v>
      </c>
      <c r="G584">
        <v>1.18203403859937</v>
      </c>
      <c r="H584">
        <v>2.8935714285713798</v>
      </c>
      <c r="I584">
        <f>VLOOKUP(B584,days!$H$16:$I$26,2,FALSE)</f>
        <v>45</v>
      </c>
      <c r="J584" t="str">
        <f t="shared" si="17"/>
        <v>45 days without smoke flag</v>
      </c>
      <c r="K584" t="s">
        <v>18</v>
      </c>
    </row>
    <row r="585" spans="1:11" x14ac:dyDescent="0.3">
      <c r="A585" t="s">
        <v>60</v>
      </c>
      <c r="B585" t="s">
        <v>33</v>
      </c>
      <c r="C585" t="s">
        <v>15</v>
      </c>
      <c r="D585">
        <v>36.0956938775509</v>
      </c>
      <c r="E585">
        <v>0.114210295918367</v>
      </c>
      <c r="F585">
        <v>1.48166903804718</v>
      </c>
      <c r="G585">
        <v>1.4407475192381101</v>
      </c>
      <c r="H585">
        <v>6.6950102040816404</v>
      </c>
      <c r="I585">
        <f>VLOOKUP(B585,days!$H$16:$I$26,2,FALSE)</f>
        <v>16</v>
      </c>
      <c r="J585" t="str">
        <f t="shared" si="17"/>
        <v>16 days without smoke flag</v>
      </c>
      <c r="K585" t="s">
        <v>18</v>
      </c>
    </row>
    <row r="586" spans="1:11" x14ac:dyDescent="0.3">
      <c r="A586" t="s">
        <v>60</v>
      </c>
      <c r="B586" t="s">
        <v>33</v>
      </c>
      <c r="C586" t="s">
        <v>14</v>
      </c>
      <c r="D586">
        <v>114.889602040816</v>
      </c>
      <c r="E586">
        <v>0.368283765306123</v>
      </c>
      <c r="F586">
        <v>4.71602974900307</v>
      </c>
      <c r="G586">
        <v>4.6458501571497397</v>
      </c>
      <c r="H586">
        <v>13.5187040816327</v>
      </c>
      <c r="I586">
        <f>VLOOKUP(B586,days!$H$16:$I$26,2,FALSE)</f>
        <v>16</v>
      </c>
      <c r="J586" t="str">
        <f t="shared" si="17"/>
        <v>16 days without smoke flag</v>
      </c>
      <c r="K586" t="s">
        <v>18</v>
      </c>
    </row>
    <row r="587" spans="1:11" x14ac:dyDescent="0.3">
      <c r="A587" t="s">
        <v>60</v>
      </c>
      <c r="B587" t="s">
        <v>33</v>
      </c>
      <c r="C587" t="s">
        <v>16</v>
      </c>
      <c r="D587">
        <v>21.048938775510202</v>
      </c>
      <c r="E587">
        <v>0.12447625510204</v>
      </c>
      <c r="F587">
        <v>0.86402441723999301</v>
      </c>
      <c r="G587">
        <v>1.5702512133450599</v>
      </c>
      <c r="H587">
        <v>9.63539795918369</v>
      </c>
      <c r="I587">
        <f>VLOOKUP(B587,days!$H$16:$I$26,2,FALSE)</f>
        <v>16</v>
      </c>
      <c r="J587" t="str">
        <f t="shared" si="17"/>
        <v>16 days without smoke flag</v>
      </c>
      <c r="K587" t="s">
        <v>18</v>
      </c>
    </row>
    <row r="588" spans="1:11" x14ac:dyDescent="0.3">
      <c r="A588" t="s">
        <v>60</v>
      </c>
      <c r="B588" t="s">
        <v>33</v>
      </c>
      <c r="C588" t="s">
        <v>17</v>
      </c>
      <c r="D588">
        <v>36.346326530612203</v>
      </c>
      <c r="E588">
        <v>0.111917387755102</v>
      </c>
      <c r="F588">
        <v>1.4919570974268901</v>
      </c>
      <c r="G588">
        <v>1.4118227912046</v>
      </c>
      <c r="H588">
        <v>3.8064489795918299</v>
      </c>
      <c r="I588">
        <f>VLOOKUP(B588,days!$H$16:$I$26,2,FALSE)</f>
        <v>16</v>
      </c>
      <c r="J588" t="str">
        <f t="shared" si="17"/>
        <v>16 days without smoke flag</v>
      </c>
      <c r="K588" t="s">
        <v>18</v>
      </c>
    </row>
    <row r="589" spans="1:11" x14ac:dyDescent="0.3">
      <c r="A589" t="s">
        <v>60</v>
      </c>
      <c r="B589" t="s">
        <v>33</v>
      </c>
      <c r="C589" t="s">
        <v>13</v>
      </c>
      <c r="D589">
        <v>169.09857142857101</v>
      </c>
      <c r="E589">
        <v>0.51751059183673398</v>
      </c>
      <c r="F589">
        <v>6.9412190416305197</v>
      </c>
      <c r="G589">
        <v>6.5283264995753498</v>
      </c>
      <c r="H589">
        <v>22.263642857142798</v>
      </c>
      <c r="I589">
        <f>VLOOKUP(B589,days!$H$16:$I$26,2,FALSE)</f>
        <v>16</v>
      </c>
      <c r="J589" t="str">
        <f t="shared" si="17"/>
        <v>16 days without smoke flag</v>
      </c>
      <c r="K589" t="s">
        <v>18</v>
      </c>
    </row>
    <row r="590" spans="1:11" x14ac:dyDescent="0.3">
      <c r="A590" t="s">
        <v>60</v>
      </c>
      <c r="B590" t="s">
        <v>33</v>
      </c>
      <c r="C590" t="s">
        <v>11</v>
      </c>
      <c r="D590">
        <v>473.65170408163198</v>
      </c>
      <c r="E590">
        <v>1.48574599999999</v>
      </c>
      <c r="F590">
        <v>19.442625680968199</v>
      </c>
      <c r="G590">
        <v>18.7424859248061</v>
      </c>
      <c r="H590">
        <v>23.723255102040799</v>
      </c>
      <c r="I590">
        <f>VLOOKUP(B590,days!$H$16:$I$26,2,FALSE)</f>
        <v>16</v>
      </c>
      <c r="J590" t="str">
        <f t="shared" si="17"/>
        <v>16 days without smoke flag</v>
      </c>
      <c r="K590" t="s">
        <v>18</v>
      </c>
    </row>
    <row r="591" spans="1:11" x14ac:dyDescent="0.3">
      <c r="A591" t="s">
        <v>60</v>
      </c>
      <c r="B591" t="s">
        <v>33</v>
      </c>
      <c r="C591" t="s">
        <v>9</v>
      </c>
      <c r="D591">
        <v>1051.4158163265299</v>
      </c>
      <c r="E591">
        <v>3.5051052040816302</v>
      </c>
      <c r="F591">
        <v>43.158894976472297</v>
      </c>
      <c r="G591">
        <v>44.216430636504903</v>
      </c>
      <c r="H591">
        <v>33.913999999999803</v>
      </c>
      <c r="I591">
        <f>VLOOKUP(B591,days!$H$16:$I$26,2,FALSE)</f>
        <v>16</v>
      </c>
      <c r="J591" t="str">
        <f t="shared" si="17"/>
        <v>16 days without smoke flag</v>
      </c>
      <c r="K591" t="s">
        <v>18</v>
      </c>
    </row>
    <row r="592" spans="1:11" x14ac:dyDescent="0.3">
      <c r="A592" t="s">
        <v>60</v>
      </c>
      <c r="B592" t="s">
        <v>33</v>
      </c>
      <c r="C592" t="s">
        <v>10</v>
      </c>
      <c r="D592">
        <v>309.58107142857102</v>
      </c>
      <c r="E592">
        <v>1.02554165306122</v>
      </c>
      <c r="F592">
        <v>12.7077952804354</v>
      </c>
      <c r="G592">
        <v>12.937069995680501</v>
      </c>
      <c r="H592">
        <v>17.0058673469387</v>
      </c>
      <c r="I592">
        <f>VLOOKUP(B592,days!$H$16:$I$26,2,FALSE)</f>
        <v>16</v>
      </c>
      <c r="J592" t="str">
        <f t="shared" si="17"/>
        <v>16 days without smoke flag</v>
      </c>
      <c r="K592" t="s">
        <v>18</v>
      </c>
    </row>
    <row r="593" spans="1:11" x14ac:dyDescent="0.3">
      <c r="A593" t="s">
        <v>60</v>
      </c>
      <c r="B593" t="s">
        <v>33</v>
      </c>
      <c r="C593" t="s">
        <v>7</v>
      </c>
      <c r="D593">
        <v>71.133397959183597</v>
      </c>
      <c r="E593">
        <v>0.14947263265306099</v>
      </c>
      <c r="F593">
        <v>2.91990933003673</v>
      </c>
      <c r="G593">
        <v>1.88557715359403</v>
      </c>
      <c r="H593">
        <v>18.105877551020399</v>
      </c>
      <c r="I593">
        <f>VLOOKUP(B593,days!$H$16:$I$26,2,FALSE)</f>
        <v>16</v>
      </c>
      <c r="J593" t="str">
        <f t="shared" si="17"/>
        <v>16 days without smoke flag</v>
      </c>
      <c r="K593" t="s">
        <v>18</v>
      </c>
    </row>
    <row r="594" spans="1:11" x14ac:dyDescent="0.3">
      <c r="A594" t="s">
        <v>60</v>
      </c>
      <c r="B594" t="s">
        <v>33</v>
      </c>
      <c r="C594" t="s">
        <v>8</v>
      </c>
      <c r="D594">
        <v>134.81866326530599</v>
      </c>
      <c r="E594">
        <v>0.46821520408163197</v>
      </c>
      <c r="F594">
        <v>5.5340850293321902</v>
      </c>
      <c r="G594">
        <v>5.9064718143479702</v>
      </c>
      <c r="H594">
        <v>17.176948979591799</v>
      </c>
      <c r="I594">
        <f>VLOOKUP(B594,days!$H$16:$I$26,2,FALSE)</f>
        <v>16</v>
      </c>
      <c r="J594" t="str">
        <f t="shared" si="17"/>
        <v>16 days without smoke flag</v>
      </c>
      <c r="K594" t="s">
        <v>18</v>
      </c>
    </row>
    <row r="595" spans="1:11" x14ac:dyDescent="0.3">
      <c r="A595" t="s">
        <v>60</v>
      </c>
      <c r="B595" t="s">
        <v>33</v>
      </c>
      <c r="C595" t="s">
        <v>12</v>
      </c>
      <c r="D595">
        <v>18.071132653061301</v>
      </c>
      <c r="E595">
        <v>5.6676489795918397E-2</v>
      </c>
      <c r="F595">
        <v>0.74179035940729598</v>
      </c>
      <c r="G595">
        <v>0.71496629455332295</v>
      </c>
      <c r="H595">
        <v>2.8935714285713798</v>
      </c>
      <c r="I595">
        <f>VLOOKUP(B595,days!$H$16:$I$26,2,FALSE)</f>
        <v>16</v>
      </c>
      <c r="J595" t="str">
        <f t="shared" si="17"/>
        <v>16 days without smoke flag</v>
      </c>
      <c r="K595" t="s">
        <v>18</v>
      </c>
    </row>
    <row r="596" spans="1:11" x14ac:dyDescent="0.3">
      <c r="A596" t="s">
        <v>60</v>
      </c>
      <c r="B596" t="s">
        <v>32</v>
      </c>
      <c r="C596" t="s">
        <v>15</v>
      </c>
      <c r="D596">
        <v>52.624367346938797</v>
      </c>
      <c r="E596">
        <v>0.14453940816326399</v>
      </c>
      <c r="F596">
        <v>2.0439517712501001</v>
      </c>
      <c r="G596">
        <v>1.96979146494156</v>
      </c>
      <c r="H596">
        <v>6.6950102040816404</v>
      </c>
      <c r="I596">
        <f>VLOOKUP(B596,days!$H$16:$I$26,2,FALSE)</f>
        <v>15</v>
      </c>
      <c r="J596" t="str">
        <f t="shared" si="17"/>
        <v>15 days without smoke flag</v>
      </c>
      <c r="K596" t="s">
        <v>18</v>
      </c>
    </row>
    <row r="597" spans="1:11" x14ac:dyDescent="0.3">
      <c r="A597" t="s">
        <v>60</v>
      </c>
      <c r="B597" t="s">
        <v>32</v>
      </c>
      <c r="C597" t="s">
        <v>14</v>
      </c>
      <c r="D597">
        <v>131.08872448979599</v>
      </c>
      <c r="E597">
        <v>0.36762711224489703</v>
      </c>
      <c r="F597">
        <v>5.0915392264078703</v>
      </c>
      <c r="G597">
        <v>5.01004367724508</v>
      </c>
      <c r="H597">
        <v>13.5187040816327</v>
      </c>
      <c r="I597">
        <f>VLOOKUP(B597,days!$H$16:$I$26,2,FALSE)</f>
        <v>15</v>
      </c>
      <c r="J597" t="str">
        <f t="shared" si="17"/>
        <v>15 days without smoke flag</v>
      </c>
      <c r="K597" t="s">
        <v>18</v>
      </c>
    </row>
    <row r="598" spans="1:11" x14ac:dyDescent="0.3">
      <c r="A598" t="s">
        <v>60</v>
      </c>
      <c r="B598" t="s">
        <v>32</v>
      </c>
      <c r="C598" t="s">
        <v>16</v>
      </c>
      <c r="D598">
        <v>144.752969387755</v>
      </c>
      <c r="E598">
        <v>0.66802187755101805</v>
      </c>
      <c r="F598">
        <v>5.6222640402160797</v>
      </c>
      <c r="G598">
        <v>9.1038410182771603</v>
      </c>
      <c r="H598">
        <v>9.63539795918369</v>
      </c>
      <c r="I598">
        <f>VLOOKUP(B598,days!$H$16:$I$26,2,FALSE)</f>
        <v>15</v>
      </c>
      <c r="J598" t="str">
        <f t="shared" si="17"/>
        <v>15 days without smoke flag</v>
      </c>
      <c r="K598" t="s">
        <v>18</v>
      </c>
    </row>
    <row r="599" spans="1:11" x14ac:dyDescent="0.3">
      <c r="A599" t="s">
        <v>60</v>
      </c>
      <c r="B599" t="s">
        <v>32</v>
      </c>
      <c r="C599" t="s">
        <v>17</v>
      </c>
      <c r="D599">
        <v>36.142071428571398</v>
      </c>
      <c r="E599">
        <v>9.7160530612244694E-2</v>
      </c>
      <c r="F599">
        <v>1.40377271285854</v>
      </c>
      <c r="G599">
        <v>1.3241093647831499</v>
      </c>
      <c r="H599">
        <v>3.8064489795918299</v>
      </c>
      <c r="I599">
        <f>VLOOKUP(B599,days!$H$16:$I$26,2,FALSE)</f>
        <v>15</v>
      </c>
      <c r="J599" t="str">
        <f t="shared" si="17"/>
        <v>15 days without smoke flag</v>
      </c>
      <c r="K599" t="s">
        <v>18</v>
      </c>
    </row>
    <row r="600" spans="1:11" x14ac:dyDescent="0.3">
      <c r="A600" t="s">
        <v>60</v>
      </c>
      <c r="B600" t="s">
        <v>32</v>
      </c>
      <c r="C600" t="s">
        <v>13</v>
      </c>
      <c r="D600">
        <v>197.43555102040801</v>
      </c>
      <c r="E600">
        <v>0.56325541836734505</v>
      </c>
      <c r="F600">
        <v>7.6684768779339896</v>
      </c>
      <c r="G600">
        <v>7.6760776163470501</v>
      </c>
      <c r="H600">
        <v>22.263642857142798</v>
      </c>
      <c r="I600">
        <f>VLOOKUP(B600,days!$H$16:$I$26,2,FALSE)</f>
        <v>15</v>
      </c>
      <c r="J600" t="str">
        <f t="shared" si="17"/>
        <v>15 days without smoke flag</v>
      </c>
      <c r="K600" t="s">
        <v>18</v>
      </c>
    </row>
    <row r="601" spans="1:11" x14ac:dyDescent="0.3">
      <c r="A601" t="s">
        <v>60</v>
      </c>
      <c r="B601" t="s">
        <v>32</v>
      </c>
      <c r="C601" t="s">
        <v>11</v>
      </c>
      <c r="D601">
        <v>356.001112244897</v>
      </c>
      <c r="E601">
        <v>0.948526714285712</v>
      </c>
      <c r="F601">
        <v>13.8272275872271</v>
      </c>
      <c r="G601">
        <v>12.926577255378</v>
      </c>
      <c r="H601">
        <v>23.723255102040799</v>
      </c>
      <c r="I601">
        <f>VLOOKUP(B601,days!$H$16:$I$26,2,FALSE)</f>
        <v>15</v>
      </c>
      <c r="J601" t="str">
        <f t="shared" si="17"/>
        <v>15 days without smoke flag</v>
      </c>
      <c r="K601" t="s">
        <v>18</v>
      </c>
    </row>
    <row r="602" spans="1:11" x14ac:dyDescent="0.3">
      <c r="A602" t="s">
        <v>60</v>
      </c>
      <c r="B602" t="s">
        <v>32</v>
      </c>
      <c r="C602" t="s">
        <v>9</v>
      </c>
      <c r="D602">
        <v>891.14728571428498</v>
      </c>
      <c r="E602">
        <v>2.40623247959183</v>
      </c>
      <c r="F602">
        <v>34.612522010421799</v>
      </c>
      <c r="G602">
        <v>32.792276246290797</v>
      </c>
      <c r="H602">
        <v>33.913999999999803</v>
      </c>
      <c r="I602">
        <f>VLOOKUP(B602,days!$H$16:$I$26,2,FALSE)</f>
        <v>15</v>
      </c>
      <c r="J602" t="str">
        <f t="shared" si="17"/>
        <v>15 days without smoke flag</v>
      </c>
      <c r="K602" t="s">
        <v>18</v>
      </c>
    </row>
    <row r="603" spans="1:11" x14ac:dyDescent="0.3">
      <c r="A603" t="s">
        <v>60</v>
      </c>
      <c r="B603" t="s">
        <v>32</v>
      </c>
      <c r="C603" t="s">
        <v>10</v>
      </c>
      <c r="D603">
        <v>390.24384693877499</v>
      </c>
      <c r="E603">
        <v>1.15956079591836</v>
      </c>
      <c r="F603">
        <v>15.157229290973399</v>
      </c>
      <c r="G603">
        <v>15.8025619995678</v>
      </c>
      <c r="H603">
        <v>17.0058673469387</v>
      </c>
      <c r="I603">
        <f>VLOOKUP(B603,days!$H$16:$I$26,2,FALSE)</f>
        <v>15</v>
      </c>
      <c r="J603" t="str">
        <f t="shared" si="17"/>
        <v>15 days without smoke flag</v>
      </c>
      <c r="K603" t="s">
        <v>18</v>
      </c>
    </row>
    <row r="604" spans="1:11" x14ac:dyDescent="0.3">
      <c r="A604" t="s">
        <v>60</v>
      </c>
      <c r="B604" t="s">
        <v>32</v>
      </c>
      <c r="C604" t="s">
        <v>7</v>
      </c>
      <c r="D604">
        <v>190.18943877551001</v>
      </c>
      <c r="E604">
        <v>0.50028470408163095</v>
      </c>
      <c r="F604">
        <v>7.3870349394496202</v>
      </c>
      <c r="G604">
        <v>6.8179090579067996</v>
      </c>
      <c r="H604">
        <v>18.105877551020399</v>
      </c>
      <c r="I604">
        <f>VLOOKUP(B604,days!$H$16:$I$26,2,FALSE)</f>
        <v>15</v>
      </c>
      <c r="J604" t="str">
        <f t="shared" si="17"/>
        <v>15 days without smoke flag</v>
      </c>
      <c r="K604" t="s">
        <v>18</v>
      </c>
    </row>
    <row r="605" spans="1:11" x14ac:dyDescent="0.3">
      <c r="A605" t="s">
        <v>60</v>
      </c>
      <c r="B605" t="s">
        <v>32</v>
      </c>
      <c r="C605" t="s">
        <v>8</v>
      </c>
      <c r="D605">
        <v>161.19477551020401</v>
      </c>
      <c r="E605">
        <v>0.41597160204081501</v>
      </c>
      <c r="F605">
        <v>6.2608704585122501</v>
      </c>
      <c r="G605">
        <v>5.6688851972642302</v>
      </c>
      <c r="H605">
        <v>17.176948979591799</v>
      </c>
      <c r="I605">
        <f>VLOOKUP(B605,days!$H$16:$I$26,2,FALSE)</f>
        <v>15</v>
      </c>
      <c r="J605" t="str">
        <f t="shared" si="17"/>
        <v>15 days without smoke flag</v>
      </c>
      <c r="K605" t="s">
        <v>18</v>
      </c>
    </row>
    <row r="606" spans="1:11" x14ac:dyDescent="0.3">
      <c r="A606" t="s">
        <v>60</v>
      </c>
      <c r="B606" t="s">
        <v>32</v>
      </c>
      <c r="C606" t="s">
        <v>12</v>
      </c>
      <c r="D606">
        <v>23.818265306122498</v>
      </c>
      <c r="E606">
        <v>6.6621897959183607E-2</v>
      </c>
      <c r="F606">
        <v>0.92511108474895998</v>
      </c>
      <c r="G606">
        <v>0.90792710199819404</v>
      </c>
      <c r="H606">
        <v>2.8935714285713798</v>
      </c>
      <c r="I606">
        <f>VLOOKUP(B606,days!$H$16:$I$26,2,FALSE)</f>
        <v>15</v>
      </c>
      <c r="J606" t="str">
        <f t="shared" si="17"/>
        <v>15 days without smoke flag</v>
      </c>
      <c r="K606" t="s">
        <v>18</v>
      </c>
    </row>
  </sheetData>
  <autoFilter ref="A1:K606" xr:uid="{3E1B5318-BC82-4F18-B23E-C7520953298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557311-3214-449e-bc02-5d6610c9b155" xsi:nil="true"/>
    <lcf76f155ced4ddcb4097134ff3c332f xmlns="93372e02-7949-4ae5-82b1-6a87855d0ec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B82751FEA2184D89BF397C718E8074" ma:contentTypeVersion="11" ma:contentTypeDescription="Create a new document." ma:contentTypeScope="" ma:versionID="427e9f27203237577ab0b8b56be704bb">
  <xsd:schema xmlns:xsd="http://www.w3.org/2001/XMLSchema" xmlns:xs="http://www.w3.org/2001/XMLSchema" xmlns:p="http://schemas.microsoft.com/office/2006/metadata/properties" xmlns:ns2="93372e02-7949-4ae5-82b1-6a87855d0ec3" xmlns:ns3="f0557311-3214-449e-bc02-5d6610c9b155" targetNamespace="http://schemas.microsoft.com/office/2006/metadata/properties" ma:root="true" ma:fieldsID="facdfa8c8e764cd68d6cd5d02b4de49c" ns2:_="" ns3:_="">
    <xsd:import namespace="93372e02-7949-4ae5-82b1-6a87855d0ec3"/>
    <xsd:import namespace="f0557311-3214-449e-bc02-5d6610c9b155"/>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72e02-7949-4ae5-82b1-6a87855d0ec3"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2a0716b9-ea6c-4544-a4bd-65ac324c60d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557311-3214-449e-bc02-5d6610c9b15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877672-2dcf-496b-98ed-c5ce75d574e4}" ma:internalName="TaxCatchAll" ma:showField="CatchAllData" ma:web="f0557311-3214-449e-bc02-5d6610c9b15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D2CF04-7E7E-496D-B6A4-B3522756D32A}">
  <ds:schemaRefs>
    <ds:schemaRef ds:uri="http://schemas.microsoft.com/office/infopath/2007/PartnerControls"/>
    <ds:schemaRef ds:uri="http://purl.org/dc/dcmitype/"/>
    <ds:schemaRef ds:uri="http://purl.org/dc/terms/"/>
    <ds:schemaRef ds:uri="http://schemas.microsoft.com/office/2006/metadata/properties"/>
    <ds:schemaRef ds:uri="f0557311-3214-449e-bc02-5d6610c9b155"/>
    <ds:schemaRef ds:uri="http://schemas.microsoft.com/office/2006/documentManagement/types"/>
    <ds:schemaRef ds:uri="http://purl.org/dc/elements/1.1/"/>
    <ds:schemaRef ds:uri="http://www.w3.org/XML/1998/namespace"/>
    <ds:schemaRef ds:uri="http://schemas.openxmlformats.org/package/2006/metadata/core-properties"/>
    <ds:schemaRef ds:uri="93372e02-7949-4ae5-82b1-6a87855d0ec3"/>
  </ds:schemaRefs>
</ds:datastoreItem>
</file>

<file path=customXml/itemProps2.xml><?xml version="1.0" encoding="utf-8"?>
<ds:datastoreItem xmlns:ds="http://schemas.openxmlformats.org/officeDocument/2006/customXml" ds:itemID="{1E7EE811-BBF7-4944-8C52-F030AC27C0BA}"/>
</file>

<file path=customXml/itemProps3.xml><?xml version="1.0" encoding="utf-8"?>
<ds:datastoreItem xmlns:ds="http://schemas.openxmlformats.org/officeDocument/2006/customXml" ds:itemID="{BA751CC0-634C-41C4-BB25-ED8E5BE5A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README</vt:lpstr>
      <vt:lpstr>PieChart</vt:lpstr>
      <vt:lpstr>PieChart - Smoke Flag</vt:lpstr>
      <vt:lpstr>bySite</vt:lpstr>
      <vt:lpstr>byThreshold</vt:lpstr>
      <vt:lpstr>byYear</vt:lpstr>
      <vt:lpstr>bySite_old</vt:lpstr>
      <vt:lpstr>Sheet1 (2)</vt:lpstr>
      <vt:lpstr>2026_NOX_emis_4km_bySector_all_</vt:lpstr>
      <vt:lpstr>days</vt:lpstr>
      <vt:lpstr>README!SdCt4a23b504e67c4f439f79286e78281257_0</vt:lpstr>
      <vt:lpstr>README!SdCt4a23b504e67c4f439f79286e78281257_1</vt:lpstr>
      <vt:lpstr>README!SdCt9739076c36804f2db955d24955eaf8c6_0</vt:lpstr>
      <vt:lpstr>README!SdCt9739076c36804f2db955d24955eaf8c6_1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 Jiang</cp:lastModifiedBy>
  <cp:revision/>
  <dcterms:created xsi:type="dcterms:W3CDTF">2023-08-23T19:53:47Z</dcterms:created>
  <dcterms:modified xsi:type="dcterms:W3CDTF">2023-12-01T00:01:22Z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ea7001-5c24-4702-a3ac-e436ccb02747_Enabled">
    <vt:lpwstr>true</vt:lpwstr>
  </property>
  <property fmtid="{D5CDD505-2E9C-101B-9397-08002B2CF9AE}" pid="3" name="MSIP_Label_20ea7001-5c24-4702-a3ac-e436ccb02747_SetDate">
    <vt:lpwstr>2023-08-24T04:48:17Z</vt:lpwstr>
  </property>
  <property fmtid="{D5CDD505-2E9C-101B-9397-08002B2CF9AE}" pid="4" name="MSIP_Label_20ea7001-5c24-4702-a3ac-e436ccb02747_Method">
    <vt:lpwstr>Standard</vt:lpwstr>
  </property>
  <property fmtid="{D5CDD505-2E9C-101B-9397-08002B2CF9AE}" pid="5" name="MSIP_Label_20ea7001-5c24-4702-a3ac-e436ccb02747_Name">
    <vt:lpwstr>Confidential</vt:lpwstr>
  </property>
  <property fmtid="{D5CDD505-2E9C-101B-9397-08002B2CF9AE}" pid="6" name="MSIP_Label_20ea7001-5c24-4702-a3ac-e436ccb02747_SiteId">
    <vt:lpwstr>c8823c91-be81-4f89-b024-6c3dd789c106</vt:lpwstr>
  </property>
  <property fmtid="{D5CDD505-2E9C-101B-9397-08002B2CF9AE}" pid="7" name="MSIP_Label_20ea7001-5c24-4702-a3ac-e436ccb02747_ActionId">
    <vt:lpwstr>fcbbd300-fa84-4e7d-8bf9-84ac41d47500</vt:lpwstr>
  </property>
  <property fmtid="{D5CDD505-2E9C-101B-9397-08002B2CF9AE}" pid="8" name="MSIP_Label_20ea7001-5c24-4702-a3ac-e436ccb02747_ContentBits">
    <vt:lpwstr>2</vt:lpwstr>
  </property>
  <property fmtid="{D5CDD505-2E9C-101B-9397-08002B2CF9AE}" pid="9" name="ContentTypeId">
    <vt:lpwstr>0x0101007FB82751FEA2184D89BF397C718E8074</vt:lpwstr>
  </property>
  <property fmtid="{D5CDD505-2E9C-101B-9397-08002B2CF9AE}" pid="10" name="MediaServiceImageTags">
    <vt:lpwstr/>
  </property>
</Properties>
</file>